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cotrural-my.sharepoint.com/personal/rmorgan_sruc_ac_uk/Documents/Documents/Equine/redwings/"/>
    </mc:Choice>
  </mc:AlternateContent>
  <xr:revisionPtr revIDLastSave="0" documentId="8_{C601F02E-DC57-4146-833D-2A1F04DEBA5C}" xr6:coauthVersionLast="47" xr6:coauthVersionMax="47" xr10:uidLastSave="{00000000-0000-0000-0000-000000000000}"/>
  <bookViews>
    <workbookView xWindow="-110" yWindow="-110" windowWidth="19420" windowHeight="10420" activeTab="1" xr2:uid="{1939437B-D7B7-4CC7-9F69-B1BDF9A5D40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8" i="1" l="1"/>
  <c r="W9" i="1" s="1"/>
  <c r="V8" i="1"/>
  <c r="V9" i="1" s="1"/>
  <c r="U8" i="1"/>
  <c r="U9" i="1" s="1"/>
  <c r="T8" i="1"/>
  <c r="T9" i="1" s="1"/>
  <c r="V10" i="1" l="1"/>
  <c r="V11" i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2" i="1"/>
  <c r="V3" i="1" s="1"/>
  <c r="V4" i="1" s="1"/>
  <c r="V5" i="1" s="1"/>
  <c r="V6" i="1" s="1"/>
  <c r="W10" i="1"/>
  <c r="W11" i="1"/>
  <c r="W12" i="1" s="1"/>
  <c r="W13" i="1" s="1"/>
  <c r="W14" i="1" s="1"/>
  <c r="W15" i="1" s="1"/>
  <c r="W16" i="1" s="1"/>
  <c r="W17" i="1" s="1"/>
  <c r="W18" i="1" s="1"/>
  <c r="W19" i="1" s="1"/>
  <c r="W20" i="1" s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2" i="1"/>
  <c r="W3" i="1" s="1"/>
  <c r="W4" i="1" s="1"/>
  <c r="W5" i="1" s="1"/>
  <c r="W6" i="1" s="1"/>
  <c r="U10" i="1"/>
  <c r="U11" i="1" s="1"/>
  <c r="U12" i="1" s="1"/>
  <c r="U13" i="1" s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2" i="1"/>
  <c r="U3" i="1" s="1"/>
  <c r="U4" i="1" s="1"/>
  <c r="U5" i="1" s="1"/>
  <c r="U6" i="1" s="1"/>
  <c r="T10" i="1"/>
  <c r="T11" i="1" s="1"/>
  <c r="T12" i="1" s="1"/>
  <c r="T13" i="1" s="1"/>
  <c r="T14" i="1" s="1"/>
  <c r="T15" i="1" s="1"/>
  <c r="T16" i="1" s="1"/>
  <c r="T17" i="1" s="1"/>
  <c r="T18" i="1" s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2" i="1"/>
  <c r="T3" i="1" s="1"/>
  <c r="T4" i="1" s="1"/>
  <c r="T5" i="1" s="1"/>
  <c r="T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Roxane Kirton</author>
  </authors>
  <commentList>
    <comment ref="S1" authorId="0" shapeId="0" xr:uid="{F73090D0-9723-4228-8179-9920FC7AA458}">
      <text>
        <r>
          <rPr>
            <b/>
            <sz val="9"/>
            <color indexed="81"/>
            <rFont val="Tahoma"/>
            <family val="2"/>
          </rPr>
          <t>Roxane Kirton
=</t>
        </r>
        <r>
          <rPr>
            <sz val="9"/>
            <color indexed="81"/>
            <rFont val="Tahoma"/>
            <family val="2"/>
          </rPr>
          <t>total recording time (hours)*(percentage of ponies in view (column F)/100).</t>
        </r>
      </text>
    </comment>
    <comment ref="R18" authorId="0" shapeId="0" xr:uid="{8BD7BBF7-4865-4E69-A82F-E2F026E62F7E}">
      <text>
        <r>
          <rPr>
            <b/>
            <sz val="9"/>
            <color indexed="81"/>
            <rFont val="Tahoma"/>
            <family val="2"/>
          </rPr>
          <t>Roxane Kirton:</t>
        </r>
        <r>
          <rPr>
            <sz val="9"/>
            <color indexed="81"/>
            <rFont val="Tahoma"/>
            <family val="2"/>
          </rPr>
          <t xml:space="preserve">
The number of recorded instances of each behaviour were then divided by hours in view to give an hourly rate. </t>
        </r>
      </text>
    </comment>
  </commentList>
</comments>
</file>

<file path=xl/sharedStrings.xml><?xml version="1.0" encoding="utf-8"?>
<sst xmlns="http://schemas.openxmlformats.org/spreadsheetml/2006/main" count="254" uniqueCount="27">
  <si>
    <t>Week Number</t>
  </si>
  <si>
    <t>Group Number</t>
  </si>
  <si>
    <t>Grazing System</t>
  </si>
  <si>
    <t>Grazing</t>
  </si>
  <si>
    <t>Browsing</t>
  </si>
  <si>
    <t>Walking</t>
  </si>
  <si>
    <t>Defaecation</t>
  </si>
  <si>
    <t>Urination</t>
  </si>
  <si>
    <t>Standing</t>
  </si>
  <si>
    <t>Sternal Recumbency</t>
  </si>
  <si>
    <t>Lateral Recumbency</t>
  </si>
  <si>
    <t>Self-grooming</t>
  </si>
  <si>
    <t>Shelter Use</t>
  </si>
  <si>
    <t>Drinking</t>
  </si>
  <si>
    <t>Other</t>
  </si>
  <si>
    <t>Hours in view</t>
  </si>
  <si>
    <t>Play</t>
  </si>
  <si>
    <t>Stereotypic</t>
  </si>
  <si>
    <t>Overt Agonistic</t>
  </si>
  <si>
    <t>Allogrooming</t>
  </si>
  <si>
    <t>track</t>
  </si>
  <si>
    <t>Total</t>
  </si>
  <si>
    <t>total</t>
  </si>
  <si>
    <t>percentage</t>
  </si>
  <si>
    <t>per hour</t>
  </si>
  <si>
    <t>strip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</si>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</sst>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DM Sans"/>
      <family val="2"/>
    </font>
    <font>
      <b/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2" fontId="1" fillId="2" borderId="1" xfId="0" applyNumberFormat="1" applyFont="1" applyFill="1" applyBorder="1"/>
    <xf numFmtId="2" fontId="1" fillId="3" borderId="0" xfId="0" applyNumberFormat="1" applyFont="1" applyFill="1"/>
    <xf numFmtId="0" fontId="0" fillId="3" borderId="1" xfId="0" applyFill="1" applyBorder="1"/>
    <xf numFmtId="0" fontId="0" fillId="3" borderId="2" xfId="0" applyFill="1" applyBorder="1"/>
    <xf numFmtId="0" fontId="0" fillId="3" borderId="0" xfId="0" applyFill="1"/>
    <xf numFmtId="2" fontId="0" fillId="3" borderId="1" xfId="0" applyNumberFormat="1" applyFill="1" applyBorder="1"/>
    <xf numFmtId="2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32D14-3407-4B88-B603-B7CD0898F893}">
  <dimension ref="A1:W63"/>
  <sheetViews>
    <sheetView topLeftCell="B1" zoomScale="85" zoomScaleNormal="85" workbookViewId="0">
      <selection activeCell="E18" sqref="E18:P32"/>
    </sheetView>
  </sheetViews>
  <sheetFormatPr defaultRowHeight="16" x14ac:dyDescent="0.4"/>
  <sheetData>
    <row r="1" spans="1:23" x14ac:dyDescent="0.4">
      <c r="A1" s="1" t="s">
        <v>0</v>
      </c>
      <c r="B1" s="1" t="s">
        <v>1</v>
      </c>
      <c r="C1" s="2" t="s">
        <v>2</v>
      </c>
      <c r="D1" s="1"/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4"/>
      <c r="R1" s="3"/>
      <c r="S1" s="3" t="s">
        <v>15</v>
      </c>
      <c r="T1" s="3" t="s">
        <v>16</v>
      </c>
      <c r="U1" s="3" t="s">
        <v>17</v>
      </c>
      <c r="V1" s="3" t="s">
        <v>18</v>
      </c>
      <c r="W1" s="3" t="s">
        <v>19</v>
      </c>
    </row>
    <row r="2" spans="1:23" s="7" customFormat="1" x14ac:dyDescent="0.4">
      <c r="A2" s="5">
        <v>1</v>
      </c>
      <c r="B2" s="5">
        <v>1</v>
      </c>
      <c r="C2" s="6" t="s">
        <v>25</v>
      </c>
      <c r="D2" s="5" t="s">
        <v>23</v>
      </c>
      <c r="E2" s="8">
        <v>68.065967016491754</v>
      </c>
      <c r="F2" s="8">
        <v>0</v>
      </c>
      <c r="G2" s="8">
        <v>1.3493253373313343</v>
      </c>
      <c r="H2" s="8">
        <v>0</v>
      </c>
      <c r="I2" s="8">
        <v>0.14992503748125938</v>
      </c>
      <c r="J2" s="8">
        <v>19.940029985007495</v>
      </c>
      <c r="K2" s="8">
        <v>5.6971514242878563</v>
      </c>
      <c r="L2" s="8">
        <v>1.7991004497751124</v>
      </c>
      <c r="M2" s="8">
        <v>0.4497751124437781</v>
      </c>
      <c r="N2" s="8">
        <v>0</v>
      </c>
      <c r="O2" s="8">
        <v>0.14992503748125938</v>
      </c>
      <c r="P2" s="8">
        <v>2.39880059970015</v>
      </c>
      <c r="Q2" s="9"/>
      <c r="R2" s="8" t="s">
        <v>24</v>
      </c>
      <c r="S2" s="8"/>
      <c r="T2" s="8" t="e">
        <f>T1/23.58</f>
        <v>#VALUE!</v>
      </c>
      <c r="U2" s="8" t="e">
        <f>U1/23.58</f>
        <v>#VALUE!</v>
      </c>
      <c r="V2" s="8" t="e">
        <f>V1/23.58</f>
        <v>#VALUE!</v>
      </c>
      <c r="W2" s="8" t="e">
        <f>W1/23.58</f>
        <v>#VALUE!</v>
      </c>
    </row>
    <row r="3" spans="1:23" s="7" customFormat="1" x14ac:dyDescent="0.4">
      <c r="A3" s="5">
        <v>2</v>
      </c>
      <c r="B3" s="5">
        <v>1</v>
      </c>
      <c r="C3" s="6" t="s">
        <v>25</v>
      </c>
      <c r="D3" s="5" t="s">
        <v>23</v>
      </c>
      <c r="E3" s="8">
        <v>61.515151515151508</v>
      </c>
      <c r="F3" s="8">
        <v>0.45454545454545453</v>
      </c>
      <c r="G3" s="8">
        <v>1.6666666666666667</v>
      </c>
      <c r="H3" s="8">
        <v>0</v>
      </c>
      <c r="I3" s="8">
        <v>0.15151515151515152</v>
      </c>
      <c r="J3" s="8">
        <v>27.121212121212125</v>
      </c>
      <c r="K3" s="8">
        <v>6.2121212121212119</v>
      </c>
      <c r="L3" s="8">
        <v>0.45454545454545453</v>
      </c>
      <c r="M3" s="8">
        <v>0.30303030303030304</v>
      </c>
      <c r="N3" s="8">
        <v>0</v>
      </c>
      <c r="O3" s="8">
        <v>0</v>
      </c>
      <c r="P3" s="8">
        <v>2.1212121212121215</v>
      </c>
      <c r="Q3" s="9"/>
      <c r="R3" s="8" t="s">
        <v>24</v>
      </c>
      <c r="S3" s="8"/>
      <c r="T3" s="8" t="e">
        <f>T2/23.33</f>
        <v>#VALUE!</v>
      </c>
      <c r="U3" s="8" t="e">
        <f>U2/23.33</f>
        <v>#VALUE!</v>
      </c>
      <c r="V3" s="8" t="e">
        <f>V2/23.33</f>
        <v>#VALUE!</v>
      </c>
      <c r="W3" s="8" t="e">
        <f>W2/23.33</f>
        <v>#VALUE!</v>
      </c>
    </row>
    <row r="4" spans="1:23" s="7" customFormat="1" x14ac:dyDescent="0.4">
      <c r="A4" s="5">
        <v>3</v>
      </c>
      <c r="B4" s="5">
        <v>1</v>
      </c>
      <c r="C4" s="6" t="s">
        <v>25</v>
      </c>
      <c r="D4" s="5" t="s">
        <v>23</v>
      </c>
      <c r="E4" s="8">
        <v>64.600326264274059</v>
      </c>
      <c r="F4" s="8">
        <v>0.65252854812398042</v>
      </c>
      <c r="G4" s="8">
        <v>0.65252854812398042</v>
      </c>
      <c r="H4" s="8">
        <v>0</v>
      </c>
      <c r="I4" s="8">
        <v>0</v>
      </c>
      <c r="J4" s="8">
        <v>27.24306688417618</v>
      </c>
      <c r="K4" s="8">
        <v>3.7520391517128875</v>
      </c>
      <c r="L4" s="8">
        <v>0.97879282218597052</v>
      </c>
      <c r="M4" s="8">
        <v>0.32626427406199021</v>
      </c>
      <c r="N4" s="8">
        <v>0</v>
      </c>
      <c r="O4" s="8">
        <v>0.16313213703099511</v>
      </c>
      <c r="P4" s="8">
        <v>1.6313213703099509</v>
      </c>
      <c r="Q4" s="9"/>
      <c r="R4" s="8" t="s">
        <v>24</v>
      </c>
      <c r="S4" s="8"/>
      <c r="T4" s="8" t="e">
        <f>T3/21.67</f>
        <v>#VALUE!</v>
      </c>
      <c r="U4" s="8" t="e">
        <f>U3/21.67</f>
        <v>#VALUE!</v>
      </c>
      <c r="V4" s="8" t="e">
        <f>V3/21.67</f>
        <v>#VALUE!</v>
      </c>
      <c r="W4" s="8" t="e">
        <f>W3/21.67</f>
        <v>#VALUE!</v>
      </c>
    </row>
    <row r="5" spans="1:23" s="7" customFormat="1" x14ac:dyDescent="0.4">
      <c r="A5" s="5">
        <v>4</v>
      </c>
      <c r="B5" s="5">
        <v>1</v>
      </c>
      <c r="C5" s="6" t="s">
        <v>25</v>
      </c>
      <c r="D5" s="5" t="s">
        <v>23</v>
      </c>
      <c r="E5" s="8">
        <v>69.527145359019258</v>
      </c>
      <c r="F5" s="8">
        <v>0.35026269702276708</v>
      </c>
      <c r="G5" s="8">
        <v>1.4010507880910683</v>
      </c>
      <c r="H5" s="8">
        <v>0</v>
      </c>
      <c r="I5" s="8">
        <v>0</v>
      </c>
      <c r="J5" s="8">
        <v>23.642732049036777</v>
      </c>
      <c r="K5" s="8">
        <v>2.9772329246935203</v>
      </c>
      <c r="L5" s="8">
        <v>0.70052539404553416</v>
      </c>
      <c r="M5" s="8">
        <v>0</v>
      </c>
      <c r="N5" s="8">
        <v>0</v>
      </c>
      <c r="O5" s="8">
        <v>1.0507880910683012</v>
      </c>
      <c r="P5" s="8">
        <v>0.35026269702276708</v>
      </c>
      <c r="Q5" s="9"/>
      <c r="R5" s="8" t="s">
        <v>24</v>
      </c>
      <c r="S5" s="8"/>
      <c r="T5" s="8" t="e">
        <f>T4/20.18</f>
        <v>#VALUE!</v>
      </c>
      <c r="U5" s="8" t="e">
        <f>U4/20.18</f>
        <v>#VALUE!</v>
      </c>
      <c r="V5" s="8" t="e">
        <f>V4/20.18</f>
        <v>#VALUE!</v>
      </c>
      <c r="W5" s="8" t="e">
        <f>W4/20.18</f>
        <v>#VALUE!</v>
      </c>
    </row>
    <row r="6" spans="1:23" s="7" customFormat="1" x14ac:dyDescent="0.4">
      <c r="A6" s="5">
        <v>1</v>
      </c>
      <c r="B6" s="5">
        <v>2</v>
      </c>
      <c r="C6" s="6" t="s">
        <v>25</v>
      </c>
      <c r="D6" s="5" t="s">
        <v>23</v>
      </c>
      <c r="E6" s="8">
        <v>61.725663716814161</v>
      </c>
      <c r="F6" s="8">
        <v>2.2123893805309733</v>
      </c>
      <c r="G6" s="8">
        <v>2.2123893805309733</v>
      </c>
      <c r="H6" s="8">
        <v>0</v>
      </c>
      <c r="I6" s="8">
        <v>0</v>
      </c>
      <c r="J6" s="8">
        <v>23.783185840707965</v>
      </c>
      <c r="K6" s="8">
        <v>6.1946902654867255</v>
      </c>
      <c r="L6" s="8">
        <v>1.2168141592920354</v>
      </c>
      <c r="M6" s="8">
        <v>0.77433628318584069</v>
      </c>
      <c r="N6" s="8">
        <v>0</v>
      </c>
      <c r="O6" s="8">
        <v>0.33185840707964603</v>
      </c>
      <c r="P6" s="8">
        <v>1.5486725663716814</v>
      </c>
      <c r="Q6" s="9"/>
      <c r="R6" s="8" t="s">
        <v>24</v>
      </c>
      <c r="S6" s="8"/>
      <c r="T6" s="8" t="e">
        <f>T5/22.37</f>
        <v>#VALUE!</v>
      </c>
      <c r="U6" s="8" t="e">
        <f>U5/22.37</f>
        <v>#VALUE!</v>
      </c>
      <c r="V6" s="8" t="e">
        <f>V5/22.37</f>
        <v>#VALUE!</v>
      </c>
      <c r="W6" s="8" t="e">
        <f>W5/22.37</f>
        <v>#VALUE!</v>
      </c>
    </row>
    <row r="7" spans="1:23" s="7" customFormat="1" x14ac:dyDescent="0.4">
      <c r="A7" s="5">
        <v>2</v>
      </c>
      <c r="B7" s="5">
        <v>2</v>
      </c>
      <c r="C7" s="6" t="s">
        <v>25</v>
      </c>
      <c r="D7" s="5" t="s">
        <v>23</v>
      </c>
      <c r="E7" s="8">
        <v>56.625258799171839</v>
      </c>
      <c r="F7" s="8">
        <v>1.4492753623188406</v>
      </c>
      <c r="G7" s="8">
        <v>2.0703933747412009</v>
      </c>
      <c r="H7" s="8">
        <v>0</v>
      </c>
      <c r="I7" s="8">
        <v>0</v>
      </c>
      <c r="J7" s="8">
        <v>29.917184265010349</v>
      </c>
      <c r="K7" s="8">
        <v>5.2795031055900621</v>
      </c>
      <c r="L7" s="8">
        <v>1.9668737060041408</v>
      </c>
      <c r="M7" s="8">
        <v>0.93167701863354035</v>
      </c>
      <c r="N7" s="8">
        <v>0</v>
      </c>
      <c r="O7" s="8">
        <v>0.51759834368530022</v>
      </c>
      <c r="P7" s="8">
        <v>1.2422360248447204</v>
      </c>
      <c r="Q7" s="9"/>
      <c r="R7" s="8" t="s">
        <v>24</v>
      </c>
      <c r="S7" s="8"/>
      <c r="T7" s="8" t="s">
        <v>26</v>
      </c>
      <c r="U7" s="8" t="s">
        <v>26</v>
      </c>
      <c r="V7" s="8" t="s">
        <v>26</v>
      </c>
      <c r="W7" s="8" t="s">
        <v>26</v>
      </c>
    </row>
    <row r="8" spans="1:23" s="7" customFormat="1" x14ac:dyDescent="0.4">
      <c r="A8" s="5">
        <v>3</v>
      </c>
      <c r="B8" s="5">
        <v>2</v>
      </c>
      <c r="C8" s="6" t="s">
        <v>25</v>
      </c>
      <c r="D8" s="5" t="s">
        <v>23</v>
      </c>
      <c r="E8" s="8">
        <v>69.868421052631575</v>
      </c>
      <c r="F8" s="8">
        <v>2.1052631578947367</v>
      </c>
      <c r="G8" s="8">
        <v>1.9736842105263157</v>
      </c>
      <c r="H8" s="8">
        <v>0</v>
      </c>
      <c r="I8" s="8">
        <v>0</v>
      </c>
      <c r="J8" s="8">
        <v>21.842105263157897</v>
      </c>
      <c r="K8" s="8">
        <v>2.5</v>
      </c>
      <c r="L8" s="8">
        <v>0.13157894736842105</v>
      </c>
      <c r="M8" s="8">
        <v>0.6578947368421052</v>
      </c>
      <c r="N8" s="8">
        <v>0</v>
      </c>
      <c r="O8" s="8">
        <v>0.39473684210526316</v>
      </c>
      <c r="P8" s="8">
        <v>0.52631578947368418</v>
      </c>
      <c r="Q8" s="9"/>
      <c r="R8" s="8" t="s">
        <v>24</v>
      </c>
      <c r="S8" s="8"/>
      <c r="T8" s="8" t="e">
        <f>T7/18.8</f>
        <v>#VALUE!</v>
      </c>
      <c r="U8" s="8" t="e">
        <f>U7/18.8</f>
        <v>#VALUE!</v>
      </c>
      <c r="V8" s="8" t="e">
        <f>V7/18.8</f>
        <v>#VALUE!</v>
      </c>
      <c r="W8" s="8" t="e">
        <f>W7/18.8</f>
        <v>#VALUE!</v>
      </c>
    </row>
    <row r="9" spans="1:23" s="7" customFormat="1" x14ac:dyDescent="0.4">
      <c r="A9" s="5">
        <v>4</v>
      </c>
      <c r="B9" s="5">
        <v>2</v>
      </c>
      <c r="C9" s="6" t="s">
        <v>25</v>
      </c>
      <c r="D9" s="5" t="s">
        <v>23</v>
      </c>
      <c r="E9" s="8">
        <v>67.922235722964757</v>
      </c>
      <c r="F9" s="8">
        <v>2.7946537059538272</v>
      </c>
      <c r="G9" s="8">
        <v>3.2806804374240586</v>
      </c>
      <c r="H9" s="8">
        <v>0</v>
      </c>
      <c r="I9" s="8">
        <v>0.12150668286755771</v>
      </c>
      <c r="J9" s="8">
        <v>19.927095990279465</v>
      </c>
      <c r="K9" s="8">
        <v>3.1591737545565004</v>
      </c>
      <c r="L9" s="8">
        <v>0.72904009720534624</v>
      </c>
      <c r="M9" s="8">
        <v>0.60753341433778862</v>
      </c>
      <c r="N9" s="8">
        <v>0</v>
      </c>
      <c r="O9" s="8">
        <v>0.85054678007290396</v>
      </c>
      <c r="P9" s="8">
        <v>0.48602673147023084</v>
      </c>
      <c r="Q9" s="9"/>
      <c r="R9" s="8" t="s">
        <v>24</v>
      </c>
      <c r="S9" s="8"/>
      <c r="T9" s="8" t="e">
        <f>T8/20.36</f>
        <v>#VALUE!</v>
      </c>
      <c r="U9" s="8" t="e">
        <f>U8/20.36</f>
        <v>#VALUE!</v>
      </c>
      <c r="V9" s="8" t="e">
        <f>V8/20.36</f>
        <v>#VALUE!</v>
      </c>
      <c r="W9" s="8" t="e">
        <f>W8/20.36</f>
        <v>#VALUE!</v>
      </c>
    </row>
    <row r="10" spans="1:23" s="7" customFormat="1" x14ac:dyDescent="0.4">
      <c r="A10" s="5">
        <v>1</v>
      </c>
      <c r="B10" s="5">
        <v>3</v>
      </c>
      <c r="C10" s="6" t="s">
        <v>25</v>
      </c>
      <c r="D10" s="5" t="s">
        <v>23</v>
      </c>
      <c r="E10" s="8">
        <v>64.546402502606881</v>
      </c>
      <c r="F10" s="8">
        <v>0</v>
      </c>
      <c r="G10" s="8">
        <v>1.9812304483837331</v>
      </c>
      <c r="H10" s="8">
        <v>0.10427528675703858</v>
      </c>
      <c r="I10" s="8">
        <v>0</v>
      </c>
      <c r="J10" s="8">
        <v>21.063607924921794</v>
      </c>
      <c r="K10" s="8">
        <v>6.1522419186652764</v>
      </c>
      <c r="L10" s="8">
        <v>2.7111574556830034</v>
      </c>
      <c r="M10" s="8">
        <v>0.6256517205422315</v>
      </c>
      <c r="N10" s="8">
        <v>0</v>
      </c>
      <c r="O10" s="8">
        <v>0.52137643378519283</v>
      </c>
      <c r="P10" s="8">
        <v>2.2940563086548487</v>
      </c>
      <c r="Q10" s="9"/>
      <c r="R10" s="8" t="s">
        <v>24</v>
      </c>
      <c r="S10" s="8"/>
      <c r="T10" s="8" t="e">
        <f>T9/23.73</f>
        <v>#VALUE!</v>
      </c>
      <c r="U10" s="8" t="e">
        <f>U9/23.73</f>
        <v>#VALUE!</v>
      </c>
      <c r="V10" s="8" t="e">
        <f>V9/23.73</f>
        <v>#VALUE!</v>
      </c>
      <c r="W10" s="8" t="e">
        <f>W9/23.73</f>
        <v>#VALUE!</v>
      </c>
    </row>
    <row r="11" spans="1:23" s="7" customFormat="1" x14ac:dyDescent="0.4">
      <c r="A11" s="5">
        <v>2</v>
      </c>
      <c r="B11" s="5">
        <v>3</v>
      </c>
      <c r="C11" s="6" t="s">
        <v>25</v>
      </c>
      <c r="D11" s="5" t="s">
        <v>23</v>
      </c>
      <c r="E11" s="8">
        <v>67.853403141361255</v>
      </c>
      <c r="F11" s="8">
        <v>0.20942408376963353</v>
      </c>
      <c r="G11" s="8">
        <v>2.7225130890052354</v>
      </c>
      <c r="H11" s="8">
        <v>0</v>
      </c>
      <c r="I11" s="8">
        <v>0.20942408376963353</v>
      </c>
      <c r="J11" s="8">
        <v>19.162303664921467</v>
      </c>
      <c r="K11" s="8">
        <v>6.178010471204189</v>
      </c>
      <c r="L11" s="8">
        <v>1.0471204188481675</v>
      </c>
      <c r="M11" s="8">
        <v>1.256544502617801</v>
      </c>
      <c r="N11" s="8">
        <v>0</v>
      </c>
      <c r="O11" s="8">
        <v>0.62827225130890052</v>
      </c>
      <c r="P11" s="8">
        <v>0.62827225130890052</v>
      </c>
      <c r="Q11" s="9"/>
      <c r="R11" s="8" t="s">
        <v>24</v>
      </c>
      <c r="S11" s="8"/>
      <c r="T11" s="8" t="e">
        <f>T10/23.63</f>
        <v>#VALUE!</v>
      </c>
      <c r="U11" s="8" t="e">
        <f>U10/23.63</f>
        <v>#VALUE!</v>
      </c>
      <c r="V11" s="8" t="e">
        <f>V10/23.63</f>
        <v>#VALUE!</v>
      </c>
      <c r="W11" s="8" t="e">
        <f>W10/23.63</f>
        <v>#VALUE!</v>
      </c>
    </row>
    <row r="12" spans="1:23" s="7" customFormat="1" x14ac:dyDescent="0.4">
      <c r="A12" s="5">
        <v>3</v>
      </c>
      <c r="B12" s="5">
        <v>3</v>
      </c>
      <c r="C12" s="6" t="s">
        <v>25</v>
      </c>
      <c r="D12" s="5" t="s">
        <v>23</v>
      </c>
      <c r="E12" s="8">
        <v>60.391730141458112</v>
      </c>
      <c r="F12" s="8">
        <v>0</v>
      </c>
      <c r="G12" s="8">
        <v>2.3939064200217626</v>
      </c>
      <c r="H12" s="8">
        <v>0.1088139281828074</v>
      </c>
      <c r="I12" s="8">
        <v>0.1088139281828074</v>
      </c>
      <c r="J12" s="8">
        <v>25.244831338411316</v>
      </c>
      <c r="K12" s="8">
        <v>5.2230685527747553</v>
      </c>
      <c r="L12" s="8">
        <v>3.9173014145810661</v>
      </c>
      <c r="M12" s="8">
        <v>0.87051142546245919</v>
      </c>
      <c r="N12" s="8">
        <v>0</v>
      </c>
      <c r="O12" s="8">
        <v>0.87051142546245919</v>
      </c>
      <c r="P12" s="8">
        <v>0.87051142546245919</v>
      </c>
      <c r="Q12" s="9"/>
      <c r="R12" s="8" t="s">
        <v>24</v>
      </c>
      <c r="S12" s="8"/>
      <c r="T12" s="8" t="e">
        <f>T11/22.74</f>
        <v>#VALUE!</v>
      </c>
      <c r="U12" s="8" t="e">
        <f>U11/22.74</f>
        <v>#VALUE!</v>
      </c>
      <c r="V12" s="8" t="e">
        <f>V11/22.74</f>
        <v>#VALUE!</v>
      </c>
      <c r="W12" s="8" t="e">
        <f>W11/22.74</f>
        <v>#VALUE!</v>
      </c>
    </row>
    <row r="13" spans="1:23" s="7" customFormat="1" x14ac:dyDescent="0.4">
      <c r="A13" s="5">
        <v>4</v>
      </c>
      <c r="B13" s="5">
        <v>3</v>
      </c>
      <c r="C13" s="6" t="s">
        <v>25</v>
      </c>
      <c r="D13" s="5" t="s">
        <v>23</v>
      </c>
      <c r="E13" s="8">
        <v>61.074561403508774</v>
      </c>
      <c r="F13" s="8">
        <v>0.10964912280701754</v>
      </c>
      <c r="G13" s="8">
        <v>4.2763157894736841</v>
      </c>
      <c r="H13" s="8">
        <v>0</v>
      </c>
      <c r="I13" s="8">
        <v>0</v>
      </c>
      <c r="J13" s="8">
        <v>24.890350877192983</v>
      </c>
      <c r="K13" s="8">
        <v>3.070175438596491</v>
      </c>
      <c r="L13" s="8">
        <v>3.2894736842105261</v>
      </c>
      <c r="M13" s="8">
        <v>1.0964912280701753</v>
      </c>
      <c r="N13" s="8">
        <v>0</v>
      </c>
      <c r="O13" s="8">
        <v>0.10964912280701754</v>
      </c>
      <c r="P13" s="8">
        <v>1.9736842105263157</v>
      </c>
      <c r="Q13" s="9"/>
      <c r="R13" s="8" t="s">
        <v>24</v>
      </c>
      <c r="S13" s="8"/>
      <c r="T13" s="8" t="e">
        <f>T12/22.56</f>
        <v>#VALUE!</v>
      </c>
      <c r="U13" s="8" t="e">
        <f>U12/22.56</f>
        <v>#VALUE!</v>
      </c>
      <c r="V13" s="8" t="e">
        <f>V12/22.56</f>
        <v>#VALUE!</v>
      </c>
      <c r="W13" s="8" t="e">
        <f>W12/22.56</f>
        <v>#VALUE!</v>
      </c>
    </row>
    <row r="14" spans="1:23" s="7" customFormat="1" x14ac:dyDescent="0.4">
      <c r="A14" s="5">
        <v>1</v>
      </c>
      <c r="B14" s="5">
        <v>4</v>
      </c>
      <c r="C14" s="6" t="s">
        <v>25</v>
      </c>
      <c r="D14" s="5" t="s">
        <v>23</v>
      </c>
      <c r="E14" s="8">
        <v>73.406193078324222</v>
      </c>
      <c r="F14" s="8">
        <v>0.54644808743169404</v>
      </c>
      <c r="G14" s="8">
        <v>1.4571948998178506</v>
      </c>
      <c r="H14" s="8">
        <v>0</v>
      </c>
      <c r="I14" s="8">
        <v>0.18214936247723132</v>
      </c>
      <c r="J14" s="8">
        <v>18.397085610200364</v>
      </c>
      <c r="K14" s="8">
        <v>2.5500910746812386</v>
      </c>
      <c r="L14" s="8">
        <v>0.54644808743169404</v>
      </c>
      <c r="M14" s="8">
        <v>0</v>
      </c>
      <c r="N14" s="8">
        <v>0.18214936247723132</v>
      </c>
      <c r="O14" s="8">
        <v>0.91074681238615673</v>
      </c>
      <c r="P14" s="8">
        <v>1.8214936247723135</v>
      </c>
      <c r="Q14" s="9"/>
      <c r="R14" s="8" t="s">
        <v>24</v>
      </c>
      <c r="S14" s="8"/>
      <c r="T14" s="8" t="e">
        <f>T13/19.41</f>
        <v>#VALUE!</v>
      </c>
      <c r="U14" s="8" t="e">
        <f>U13/19.41</f>
        <v>#VALUE!</v>
      </c>
      <c r="V14" s="8" t="e">
        <f>V13/19.41</f>
        <v>#VALUE!</v>
      </c>
      <c r="W14" s="8" t="e">
        <f>W13/19.41</f>
        <v>#VALUE!</v>
      </c>
    </row>
    <row r="15" spans="1:23" s="7" customFormat="1" x14ac:dyDescent="0.4">
      <c r="A15" s="5">
        <v>2</v>
      </c>
      <c r="B15" s="5">
        <v>4</v>
      </c>
      <c r="C15" s="6" t="s">
        <v>25</v>
      </c>
      <c r="D15" s="5" t="s">
        <v>23</v>
      </c>
      <c r="E15" s="8">
        <v>68.802698145025303</v>
      </c>
      <c r="F15" s="8">
        <v>0.16863406408094433</v>
      </c>
      <c r="G15" s="8">
        <v>2.1922428330522767</v>
      </c>
      <c r="H15" s="8">
        <v>0.16863406408094433</v>
      </c>
      <c r="I15" s="8">
        <v>0</v>
      </c>
      <c r="J15" s="8">
        <v>23.102866779089375</v>
      </c>
      <c r="K15" s="8">
        <v>2.8667790893760539</v>
      </c>
      <c r="L15" s="8">
        <v>0.16863406408094433</v>
      </c>
      <c r="M15" s="8">
        <v>0.50590219224283306</v>
      </c>
      <c r="N15" s="8">
        <v>1.5177065767284992</v>
      </c>
      <c r="O15" s="8">
        <v>0</v>
      </c>
      <c r="P15" s="8">
        <v>0.50590219224283306</v>
      </c>
      <c r="Q15" s="9"/>
      <c r="R15" s="8" t="s">
        <v>24</v>
      </c>
      <c r="S15" s="8"/>
      <c r="T15" s="8" t="e">
        <f>T14/21.18</f>
        <v>#VALUE!</v>
      </c>
      <c r="U15" s="8" t="e">
        <f>U14/21.18</f>
        <v>#VALUE!</v>
      </c>
      <c r="V15" s="8" t="e">
        <f>V14/21.18</f>
        <v>#VALUE!</v>
      </c>
      <c r="W15" s="8" t="e">
        <f>W14/21.18</f>
        <v>#VALUE!</v>
      </c>
    </row>
    <row r="16" spans="1:23" s="7" customFormat="1" x14ac:dyDescent="0.4">
      <c r="A16" s="5">
        <v>3</v>
      </c>
      <c r="B16" s="5">
        <v>4</v>
      </c>
      <c r="C16" s="6" t="s">
        <v>25</v>
      </c>
      <c r="D16" s="5" t="s">
        <v>23</v>
      </c>
      <c r="E16" s="8">
        <v>60.546282245827008</v>
      </c>
      <c r="F16" s="8">
        <v>0.30349013657056101</v>
      </c>
      <c r="G16" s="8">
        <v>2.2761760242792106</v>
      </c>
      <c r="H16" s="8">
        <v>0</v>
      </c>
      <c r="I16" s="8">
        <v>0.15174506828528073</v>
      </c>
      <c r="J16" s="8">
        <v>11.077389984825494</v>
      </c>
      <c r="K16" s="8">
        <v>2.5796661608497722</v>
      </c>
      <c r="L16" s="8">
        <v>2.1244309559939301</v>
      </c>
      <c r="M16" s="8">
        <v>0</v>
      </c>
      <c r="N16" s="8">
        <v>20.333839150227618</v>
      </c>
      <c r="O16" s="8">
        <v>0.30349013657056145</v>
      </c>
      <c r="P16" s="8">
        <v>0.30349013657056145</v>
      </c>
      <c r="Q16" s="9"/>
      <c r="R16" s="8" t="s">
        <v>24</v>
      </c>
      <c r="S16" s="8"/>
      <c r="T16" s="8" t="e">
        <f>T15/23.29</f>
        <v>#VALUE!</v>
      </c>
      <c r="U16" s="8" t="e">
        <f>U15/23.29</f>
        <v>#VALUE!</v>
      </c>
      <c r="V16" s="8" t="e">
        <f>V15/23.29</f>
        <v>#VALUE!</v>
      </c>
      <c r="W16" s="8" t="e">
        <f>W15/23.29</f>
        <v>#VALUE!</v>
      </c>
    </row>
    <row r="17" spans="1:23" s="7" customFormat="1" x14ac:dyDescent="0.4">
      <c r="A17" s="5">
        <v>4</v>
      </c>
      <c r="B17" s="5">
        <v>4</v>
      </c>
      <c r="C17" s="6" t="s">
        <v>25</v>
      </c>
      <c r="D17" s="5" t="s">
        <v>23</v>
      </c>
      <c r="E17" s="8">
        <v>68.065967016491754</v>
      </c>
      <c r="F17" s="8">
        <v>0.8995502248875562</v>
      </c>
      <c r="G17" s="8">
        <v>1.4992503748125936</v>
      </c>
      <c r="H17" s="8">
        <v>0</v>
      </c>
      <c r="I17" s="8">
        <v>0.14992503748125938</v>
      </c>
      <c r="J17" s="8">
        <v>15.142428785607196</v>
      </c>
      <c r="K17" s="8">
        <v>7.7961019490254868</v>
      </c>
      <c r="L17" s="8">
        <v>0.29985007496251875</v>
      </c>
      <c r="M17" s="8">
        <v>0.29985007496251875</v>
      </c>
      <c r="N17" s="8">
        <v>4.3478260869565215</v>
      </c>
      <c r="O17" s="8">
        <v>0.29985007496251875</v>
      </c>
      <c r="P17" s="8">
        <v>1.199400299850075</v>
      </c>
      <c r="Q17" s="9"/>
      <c r="R17" s="8" t="s">
        <v>24</v>
      </c>
      <c r="S17" s="8"/>
      <c r="T17" s="8" t="e">
        <f>T16/23.58</f>
        <v>#VALUE!</v>
      </c>
      <c r="U17" s="8" t="e">
        <f>U16/23.58</f>
        <v>#VALUE!</v>
      </c>
      <c r="V17" s="8" t="e">
        <f>V16/23.58</f>
        <v>#VALUE!</v>
      </c>
      <c r="W17" s="8" t="e">
        <f>W16/23.58</f>
        <v>#VALUE!</v>
      </c>
    </row>
    <row r="18" spans="1:23" s="7" customFormat="1" x14ac:dyDescent="0.4">
      <c r="A18" s="5">
        <v>1</v>
      </c>
      <c r="B18" s="5">
        <v>1</v>
      </c>
      <c r="C18" s="6" t="s">
        <v>20</v>
      </c>
      <c r="D18" s="5" t="s">
        <v>23</v>
      </c>
      <c r="E18" s="8">
        <v>55.277280858676207</v>
      </c>
      <c r="F18" s="8">
        <v>1.2522361359570662</v>
      </c>
      <c r="G18" s="8">
        <v>3.3989266547406083</v>
      </c>
      <c r="H18" s="8">
        <v>0</v>
      </c>
      <c r="I18" s="8">
        <v>0.35778175313059035</v>
      </c>
      <c r="J18" s="8">
        <v>17.889087656529519</v>
      </c>
      <c r="K18" s="8">
        <v>4.2933810375670838</v>
      </c>
      <c r="L18" s="8">
        <v>0.89445438282647582</v>
      </c>
      <c r="M18" s="8">
        <v>0.53667262969588547</v>
      </c>
      <c r="N18" s="8">
        <v>12.880143112701253</v>
      </c>
      <c r="O18" s="8">
        <v>0.35778175313059035</v>
      </c>
      <c r="P18" s="8">
        <v>2.8622540250447228</v>
      </c>
      <c r="Q18" s="9"/>
      <c r="R18" s="8" t="s">
        <v>24</v>
      </c>
      <c r="S18" s="8"/>
      <c r="T18" s="8" t="e">
        <f>T17/19.76</f>
        <v>#VALUE!</v>
      </c>
      <c r="U18" s="8" t="e">
        <f>U17/19.76</f>
        <v>#VALUE!</v>
      </c>
      <c r="V18" s="8" t="e">
        <f>V17/19.76</f>
        <v>#VALUE!</v>
      </c>
      <c r="W18" s="8" t="e">
        <f>W17/19.76</f>
        <v>#VALUE!</v>
      </c>
    </row>
    <row r="19" spans="1:23" s="7" customFormat="1" x14ac:dyDescent="0.4">
      <c r="A19" s="5">
        <v>2</v>
      </c>
      <c r="B19" s="5">
        <v>1</v>
      </c>
      <c r="C19" s="6" t="s">
        <v>20</v>
      </c>
      <c r="D19" s="5" t="s">
        <v>23</v>
      </c>
      <c r="E19" s="8">
        <v>64.53125</v>
      </c>
      <c r="F19" s="8">
        <v>0.3125</v>
      </c>
      <c r="G19" s="8">
        <v>1.5625</v>
      </c>
      <c r="H19" s="8">
        <v>0</v>
      </c>
      <c r="I19" s="8">
        <v>0</v>
      </c>
      <c r="J19" s="8">
        <v>16.71875</v>
      </c>
      <c r="K19" s="8">
        <v>6.8750000000000009</v>
      </c>
      <c r="L19" s="8">
        <v>0.625</v>
      </c>
      <c r="M19" s="8">
        <v>0.15625</v>
      </c>
      <c r="N19" s="8">
        <v>7.8125</v>
      </c>
      <c r="O19" s="8">
        <v>0.15625</v>
      </c>
      <c r="P19" s="8">
        <v>1.25</v>
      </c>
      <c r="Q19" s="9"/>
      <c r="R19" s="8" t="s">
        <v>24</v>
      </c>
      <c r="S19" s="8"/>
      <c r="T19" s="8" t="e">
        <f>T18/22.62</f>
        <v>#VALUE!</v>
      </c>
      <c r="U19" s="8" t="e">
        <f>U18/22.62</f>
        <v>#VALUE!</v>
      </c>
      <c r="V19" s="8" t="e">
        <f>V18/22.62</f>
        <v>#VALUE!</v>
      </c>
      <c r="W19" s="8" t="e">
        <f>W18/22.62</f>
        <v>#VALUE!</v>
      </c>
    </row>
    <row r="20" spans="1:23" s="7" customFormat="1" x14ac:dyDescent="0.4">
      <c r="A20" s="5">
        <v>3</v>
      </c>
      <c r="B20" s="5">
        <v>1</v>
      </c>
      <c r="C20" s="6" t="s">
        <v>20</v>
      </c>
      <c r="D20" s="5" t="s">
        <v>23</v>
      </c>
      <c r="E20" s="8">
        <v>53.984962406015036</v>
      </c>
      <c r="F20" s="8">
        <v>0.45112781954887221</v>
      </c>
      <c r="G20" s="8">
        <v>3.4586466165413534</v>
      </c>
      <c r="H20" s="8">
        <v>0</v>
      </c>
      <c r="I20" s="8">
        <v>0.30075187969924816</v>
      </c>
      <c r="J20" s="8">
        <v>20.150375939849624</v>
      </c>
      <c r="K20" s="8">
        <v>4.0601503759398501</v>
      </c>
      <c r="L20" s="8">
        <v>1.9548872180451129</v>
      </c>
      <c r="M20" s="8">
        <v>0.60150375939849632</v>
      </c>
      <c r="N20" s="8">
        <v>9.6240601503759411</v>
      </c>
      <c r="O20" s="8">
        <v>1.3533834586466165</v>
      </c>
      <c r="P20" s="8">
        <v>3.007518796992481</v>
      </c>
      <c r="Q20" s="9"/>
      <c r="R20" s="8" t="s">
        <v>24</v>
      </c>
      <c r="S20" s="8"/>
      <c r="T20" s="8" t="e">
        <f>T19/23.26</f>
        <v>#VALUE!</v>
      </c>
      <c r="U20" s="8" t="e">
        <f>U19/23.26</f>
        <v>#VALUE!</v>
      </c>
      <c r="V20" s="8" t="e">
        <f>V19/23.26</f>
        <v>#VALUE!</v>
      </c>
      <c r="W20" s="8" t="e">
        <f>W19/23.26</f>
        <v>#VALUE!</v>
      </c>
    </row>
    <row r="21" spans="1:23" s="7" customFormat="1" x14ac:dyDescent="0.4">
      <c r="A21" s="5">
        <v>4</v>
      </c>
      <c r="B21" s="5">
        <v>1</v>
      </c>
      <c r="C21" s="6" t="s">
        <v>20</v>
      </c>
      <c r="D21" s="5" t="s">
        <v>23</v>
      </c>
      <c r="E21" s="8">
        <v>62.816455696202532</v>
      </c>
      <c r="F21" s="8">
        <v>0</v>
      </c>
      <c r="G21" s="8">
        <v>2.3734177215189876</v>
      </c>
      <c r="H21" s="8">
        <v>0</v>
      </c>
      <c r="I21" s="8">
        <v>0.15822784810126583</v>
      </c>
      <c r="J21" s="8">
        <v>26.10759493670886</v>
      </c>
      <c r="K21" s="8">
        <v>4.5886075949367093</v>
      </c>
      <c r="L21" s="8">
        <v>0.79113924050632911</v>
      </c>
      <c r="M21" s="8">
        <v>0.63291139240506333</v>
      </c>
      <c r="N21" s="8">
        <v>0</v>
      </c>
      <c r="O21" s="8">
        <v>0</v>
      </c>
      <c r="P21" s="8">
        <v>2.5316455696202533</v>
      </c>
      <c r="Q21" s="9"/>
      <c r="R21" s="8" t="s">
        <v>24</v>
      </c>
      <c r="S21" s="8"/>
      <c r="T21" s="8" t="e">
        <f>T20/22.34</f>
        <v>#VALUE!</v>
      </c>
      <c r="U21" s="8" t="e">
        <f>U20/22.34</f>
        <v>#VALUE!</v>
      </c>
      <c r="V21" s="8" t="e">
        <f>V20/22.34</f>
        <v>#VALUE!</v>
      </c>
      <c r="W21" s="8" t="e">
        <f>W20/22.34</f>
        <v>#VALUE!</v>
      </c>
    </row>
    <row r="22" spans="1:23" s="7" customFormat="1" x14ac:dyDescent="0.4">
      <c r="A22" s="5">
        <v>2</v>
      </c>
      <c r="B22" s="5">
        <v>2</v>
      </c>
      <c r="C22" s="6" t="s">
        <v>20</v>
      </c>
      <c r="D22" s="5" t="s">
        <v>23</v>
      </c>
      <c r="E22" s="8">
        <v>58.836206896551722</v>
      </c>
      <c r="F22" s="8">
        <v>0.21551724137931033</v>
      </c>
      <c r="G22" s="8">
        <v>3.0172413793103448</v>
      </c>
      <c r="H22" s="8">
        <v>0</v>
      </c>
      <c r="I22" s="8">
        <v>0</v>
      </c>
      <c r="J22" s="8">
        <v>26.939655172413797</v>
      </c>
      <c r="K22" s="8">
        <v>5.6034482758620694</v>
      </c>
      <c r="L22" s="8">
        <v>1.6163793103448276</v>
      </c>
      <c r="M22" s="8">
        <v>0.75431034482758619</v>
      </c>
      <c r="N22" s="8">
        <v>0</v>
      </c>
      <c r="O22" s="8">
        <v>0.86206896551724133</v>
      </c>
      <c r="P22" s="8">
        <v>1.9396551724137931</v>
      </c>
      <c r="Q22" s="9"/>
      <c r="R22" s="8" t="s">
        <v>24</v>
      </c>
      <c r="S22" s="8"/>
      <c r="T22" s="8" t="e">
        <f>T21/22.96</f>
        <v>#VALUE!</v>
      </c>
      <c r="U22" s="8" t="e">
        <f>U21/22.96</f>
        <v>#VALUE!</v>
      </c>
      <c r="V22" s="8" t="e">
        <f>V21/22.96</f>
        <v>#VALUE!</v>
      </c>
      <c r="W22" s="8" t="e">
        <f>W21/22.96</f>
        <v>#VALUE!</v>
      </c>
    </row>
    <row r="23" spans="1:23" s="7" customFormat="1" x14ac:dyDescent="0.4">
      <c r="A23" s="5">
        <v>3</v>
      </c>
      <c r="B23" s="5">
        <v>2</v>
      </c>
      <c r="C23" s="6" t="s">
        <v>20</v>
      </c>
      <c r="D23" s="5" t="s">
        <v>23</v>
      </c>
      <c r="E23" s="8">
        <v>54.009433962264154</v>
      </c>
      <c r="F23" s="8">
        <v>0</v>
      </c>
      <c r="G23" s="8">
        <v>6.25</v>
      </c>
      <c r="H23" s="8">
        <v>0.11792452830188679</v>
      </c>
      <c r="I23" s="8">
        <v>0</v>
      </c>
      <c r="J23" s="8">
        <v>27.94811320754717</v>
      </c>
      <c r="K23" s="8">
        <v>7.0754716981132075</v>
      </c>
      <c r="L23" s="8">
        <v>2.0047169811320753</v>
      </c>
      <c r="M23" s="8">
        <v>0.47169811320754718</v>
      </c>
      <c r="N23" s="8">
        <v>0</v>
      </c>
      <c r="O23" s="8">
        <v>0.70754716981132082</v>
      </c>
      <c r="P23" s="8">
        <v>1.4150943396226416</v>
      </c>
      <c r="Q23" s="9"/>
      <c r="R23" s="8" t="s">
        <v>24</v>
      </c>
      <c r="S23" s="8"/>
      <c r="T23" s="8" t="e">
        <f>T22/22.12</f>
        <v>#VALUE!</v>
      </c>
      <c r="U23" s="8" t="e">
        <f>U22/22.12</f>
        <v>#VALUE!</v>
      </c>
      <c r="V23" s="8" t="e">
        <f>V22/22.12</f>
        <v>#VALUE!</v>
      </c>
      <c r="W23" s="8" t="e">
        <f>W22/22.12</f>
        <v>#VALUE!</v>
      </c>
    </row>
    <row r="24" spans="1:23" s="7" customFormat="1" x14ac:dyDescent="0.4">
      <c r="A24" s="5">
        <v>4</v>
      </c>
      <c r="B24" s="5">
        <v>2</v>
      </c>
      <c r="C24" s="6" t="s">
        <v>20</v>
      </c>
      <c r="D24" s="5" t="s">
        <v>23</v>
      </c>
      <c r="E24" s="8">
        <v>61.694915254237294</v>
      </c>
      <c r="F24" s="8">
        <v>0</v>
      </c>
      <c r="G24" s="8">
        <v>4.2937853107344628</v>
      </c>
      <c r="H24" s="8">
        <v>0</v>
      </c>
      <c r="I24" s="8">
        <v>0</v>
      </c>
      <c r="J24" s="8">
        <v>29.152542372881356</v>
      </c>
      <c r="K24" s="8">
        <v>3.1638418079096042</v>
      </c>
      <c r="L24" s="8">
        <v>0.67796610169491522</v>
      </c>
      <c r="M24" s="8">
        <v>0.11299435028248588</v>
      </c>
      <c r="N24" s="8">
        <v>0</v>
      </c>
      <c r="O24" s="8">
        <v>0</v>
      </c>
      <c r="P24" s="8">
        <v>0.903954802259887</v>
      </c>
      <c r="Q24" s="9"/>
      <c r="R24" s="8" t="s">
        <v>24</v>
      </c>
      <c r="S24" s="8"/>
      <c r="T24" s="8" t="e">
        <f>T23/21.9</f>
        <v>#VALUE!</v>
      </c>
      <c r="U24" s="8" t="e">
        <f>U23/21.9</f>
        <v>#VALUE!</v>
      </c>
      <c r="V24" s="8" t="e">
        <f>V23/21.9</f>
        <v>#VALUE!</v>
      </c>
      <c r="W24" s="8" t="e">
        <f>W23/21.9</f>
        <v>#VALUE!</v>
      </c>
    </row>
    <row r="25" spans="1:23" s="7" customFormat="1" x14ac:dyDescent="0.4">
      <c r="A25" s="5">
        <v>1</v>
      </c>
      <c r="B25" s="5">
        <v>3</v>
      </c>
      <c r="C25" s="6" t="s">
        <v>20</v>
      </c>
      <c r="D25" s="5" t="s">
        <v>23</v>
      </c>
      <c r="E25" s="8">
        <v>75.091130012150671</v>
      </c>
      <c r="F25" s="8">
        <v>1.7010935601458079</v>
      </c>
      <c r="G25" s="8">
        <v>1.8226002430133657</v>
      </c>
      <c r="H25" s="8">
        <v>0</v>
      </c>
      <c r="I25" s="8">
        <v>0</v>
      </c>
      <c r="J25" s="8">
        <v>7.5334143377885781</v>
      </c>
      <c r="K25" s="8">
        <v>0.60753341433778862</v>
      </c>
      <c r="L25" s="8">
        <v>0</v>
      </c>
      <c r="M25" s="8">
        <v>0.97205346294046169</v>
      </c>
      <c r="N25" s="8">
        <v>11.057108140947753</v>
      </c>
      <c r="O25" s="8">
        <v>0.72904009720534624</v>
      </c>
      <c r="P25" s="8">
        <v>0.48602673147023084</v>
      </c>
      <c r="Q25" s="9"/>
      <c r="R25" s="8" t="s">
        <v>24</v>
      </c>
      <c r="S25" s="8"/>
      <c r="T25" s="8" t="e">
        <f>T24/20.36</f>
        <v>#VALUE!</v>
      </c>
      <c r="U25" s="8" t="e">
        <f>U24/20.36</f>
        <v>#VALUE!</v>
      </c>
      <c r="V25" s="8" t="e">
        <f>V24/20.36</f>
        <v>#VALUE!</v>
      </c>
      <c r="W25" s="8" t="e">
        <f>W24/20.36</f>
        <v>#VALUE!</v>
      </c>
    </row>
    <row r="26" spans="1:23" s="7" customFormat="1" x14ac:dyDescent="0.4">
      <c r="A26" s="5">
        <v>2</v>
      </c>
      <c r="B26" s="5">
        <v>3</v>
      </c>
      <c r="C26" s="6" t="s">
        <v>20</v>
      </c>
      <c r="D26" s="5" t="s">
        <v>23</v>
      </c>
      <c r="E26" s="8">
        <v>70.679380214541126</v>
      </c>
      <c r="F26" s="8">
        <v>1.6686531585220501</v>
      </c>
      <c r="G26" s="8">
        <v>2.264600715137068</v>
      </c>
      <c r="H26" s="8">
        <v>0.11918951132300357</v>
      </c>
      <c r="I26" s="8">
        <v>0</v>
      </c>
      <c r="J26" s="8">
        <v>16.448152562574496</v>
      </c>
      <c r="K26" s="8">
        <v>3.5756853396901072</v>
      </c>
      <c r="L26" s="8">
        <v>1.6686531585220501</v>
      </c>
      <c r="M26" s="8">
        <v>0.23837902264600713</v>
      </c>
      <c r="N26" s="8">
        <v>1.3110846245530394</v>
      </c>
      <c r="O26" s="8">
        <v>0.35756853396901073</v>
      </c>
      <c r="P26" s="8">
        <v>1.6686531585220501</v>
      </c>
      <c r="Q26" s="9"/>
      <c r="R26" s="8" t="s">
        <v>24</v>
      </c>
      <c r="S26" s="8"/>
      <c r="T26" s="8" t="e">
        <f>T25/20.76</f>
        <v>#VALUE!</v>
      </c>
      <c r="U26" s="8" t="e">
        <f>U25/20.76</f>
        <v>#VALUE!</v>
      </c>
      <c r="V26" s="8" t="e">
        <f>V25/20.76</f>
        <v>#VALUE!</v>
      </c>
      <c r="W26" s="8" t="e">
        <f>W25/20.76</f>
        <v>#VALUE!</v>
      </c>
    </row>
    <row r="27" spans="1:23" s="7" customFormat="1" x14ac:dyDescent="0.4">
      <c r="A27" s="5">
        <v>3</v>
      </c>
      <c r="B27" s="5">
        <v>3</v>
      </c>
      <c r="C27" s="6" t="s">
        <v>20</v>
      </c>
      <c r="D27" s="5" t="s">
        <v>23</v>
      </c>
      <c r="E27" s="8">
        <v>69.741282339707539</v>
      </c>
      <c r="F27" s="8">
        <v>0.67491563554555678</v>
      </c>
      <c r="G27" s="8">
        <v>3.5995500562429701</v>
      </c>
      <c r="H27" s="8">
        <v>0</v>
      </c>
      <c r="I27" s="8">
        <v>0.11248593925759282</v>
      </c>
      <c r="J27" s="8">
        <v>17.997750281214849</v>
      </c>
      <c r="K27" s="8">
        <v>2.5871766029246346</v>
      </c>
      <c r="L27" s="8">
        <v>0.11248593925759282</v>
      </c>
      <c r="M27" s="8">
        <v>0.11248593925759282</v>
      </c>
      <c r="N27" s="8">
        <v>0</v>
      </c>
      <c r="O27" s="8">
        <v>0.33745781777277839</v>
      </c>
      <c r="P27" s="8">
        <v>2.4746906636670416</v>
      </c>
      <c r="Q27" s="9"/>
      <c r="R27" s="8" t="s">
        <v>24</v>
      </c>
      <c r="S27" s="8"/>
      <c r="T27" s="8" t="e">
        <f>T26/22</f>
        <v>#VALUE!</v>
      </c>
      <c r="U27" s="8" t="e">
        <f>U26/22</f>
        <v>#VALUE!</v>
      </c>
      <c r="V27" s="8" t="e">
        <f>V26/22</f>
        <v>#VALUE!</v>
      </c>
      <c r="W27" s="8" t="e">
        <f>W26/22</f>
        <v>#VALUE!</v>
      </c>
    </row>
    <row r="28" spans="1:23" s="7" customFormat="1" x14ac:dyDescent="0.4">
      <c r="A28" s="5">
        <v>4</v>
      </c>
      <c r="B28" s="5">
        <v>3</v>
      </c>
      <c r="C28" s="6" t="s">
        <v>20</v>
      </c>
      <c r="D28" s="5" t="s">
        <v>23</v>
      </c>
      <c r="E28" s="8">
        <v>74.189189189189193</v>
      </c>
      <c r="F28" s="8">
        <v>0.13513513513513514</v>
      </c>
      <c r="G28" s="8">
        <v>2.4324324324324325</v>
      </c>
      <c r="H28" s="8">
        <v>0</v>
      </c>
      <c r="I28" s="8">
        <v>0.13513513513513514</v>
      </c>
      <c r="J28" s="8">
        <v>16.486486486486488</v>
      </c>
      <c r="K28" s="8">
        <v>3.3783783783783785</v>
      </c>
      <c r="L28" s="8">
        <v>0.27027027027027029</v>
      </c>
      <c r="M28" s="8">
        <v>0.54054054054054057</v>
      </c>
      <c r="N28" s="8">
        <v>0.94594594594594605</v>
      </c>
      <c r="O28" s="8">
        <v>0.40540540540540543</v>
      </c>
      <c r="P28" s="8">
        <v>0.81081081081081086</v>
      </c>
      <c r="Q28" s="9"/>
      <c r="R28" s="8" t="s">
        <v>24</v>
      </c>
      <c r="S28" s="8"/>
      <c r="T28" s="8" t="e">
        <f>T27/23</f>
        <v>#VALUE!</v>
      </c>
      <c r="U28" s="8" t="e">
        <f>U27/23</f>
        <v>#VALUE!</v>
      </c>
      <c r="V28" s="8" t="e">
        <f>V27/23</f>
        <v>#VALUE!</v>
      </c>
      <c r="W28" s="8" t="e">
        <f>W27/23</f>
        <v>#VALUE!</v>
      </c>
    </row>
    <row r="29" spans="1:23" s="7" customFormat="1" x14ac:dyDescent="0.4">
      <c r="A29" s="5">
        <v>1</v>
      </c>
      <c r="B29" s="5">
        <v>4</v>
      </c>
      <c r="C29" s="6" t="s">
        <v>20</v>
      </c>
      <c r="D29" s="5" t="s">
        <v>23</v>
      </c>
      <c r="E29" s="8">
        <v>70.52401746724891</v>
      </c>
      <c r="F29" s="8">
        <v>2.8384279475982535</v>
      </c>
      <c r="G29" s="8">
        <v>1.7467248908296942</v>
      </c>
      <c r="H29" s="8">
        <v>0</v>
      </c>
      <c r="I29" s="8">
        <v>0.43668122270742354</v>
      </c>
      <c r="J29" s="8">
        <v>20.960698689956331</v>
      </c>
      <c r="K29" s="8">
        <v>0.87336244541484709</v>
      </c>
      <c r="L29" s="8">
        <v>0</v>
      </c>
      <c r="M29" s="8">
        <v>0</v>
      </c>
      <c r="N29" s="8">
        <v>0</v>
      </c>
      <c r="O29" s="8">
        <v>0.65502183406113534</v>
      </c>
      <c r="P29" s="8">
        <v>1.9650655021834063</v>
      </c>
      <c r="Q29" s="9"/>
      <c r="R29" s="8" t="s">
        <v>24</v>
      </c>
      <c r="S29" s="8"/>
      <c r="T29" s="8" t="e">
        <f>T28/16.19</f>
        <v>#VALUE!</v>
      </c>
      <c r="U29" s="8" t="e">
        <f>U28/16.19</f>
        <v>#VALUE!</v>
      </c>
      <c r="V29" s="8" t="e">
        <f>V28/16.19</f>
        <v>#VALUE!</v>
      </c>
      <c r="W29" s="8" t="e">
        <f>W28/16.19</f>
        <v>#VALUE!</v>
      </c>
    </row>
    <row r="30" spans="1:23" s="7" customFormat="1" x14ac:dyDescent="0.4">
      <c r="A30" s="5">
        <v>2</v>
      </c>
      <c r="B30" s="5">
        <v>4</v>
      </c>
      <c r="C30" s="6" t="s">
        <v>20</v>
      </c>
      <c r="D30" s="5" t="s">
        <v>23</v>
      </c>
      <c r="E30" s="8">
        <v>68.5374149659864</v>
      </c>
      <c r="F30" s="8">
        <v>4.591836734693878</v>
      </c>
      <c r="G30" s="8">
        <v>2.2108843537414966</v>
      </c>
      <c r="H30" s="8">
        <v>0</v>
      </c>
      <c r="I30" s="8">
        <v>0.17006802721088435</v>
      </c>
      <c r="J30" s="8">
        <v>13.77551020408163</v>
      </c>
      <c r="K30" s="8">
        <v>6.1224489795918364</v>
      </c>
      <c r="L30" s="8">
        <v>1.3605442176870748</v>
      </c>
      <c r="M30" s="8">
        <v>0.17006802721088435</v>
      </c>
      <c r="N30" s="8">
        <v>2.2108843537414966</v>
      </c>
      <c r="O30" s="8">
        <v>0.17006802721088435</v>
      </c>
      <c r="P30" s="8">
        <v>0.68027210884353739</v>
      </c>
      <c r="Q30" s="9"/>
      <c r="R30" s="8" t="s">
        <v>24</v>
      </c>
      <c r="S30" s="8"/>
      <c r="T30" s="8" t="e">
        <f>T29/20.78</f>
        <v>#VALUE!</v>
      </c>
      <c r="U30" s="8" t="e">
        <f>U29/20.78</f>
        <v>#VALUE!</v>
      </c>
      <c r="V30" s="8" t="e">
        <f>V29/20.78</f>
        <v>#VALUE!</v>
      </c>
      <c r="W30" s="8" t="e">
        <f>W29/20.78</f>
        <v>#VALUE!</v>
      </c>
    </row>
    <row r="31" spans="1:23" s="7" customFormat="1" x14ac:dyDescent="0.4">
      <c r="A31" s="5">
        <v>3</v>
      </c>
      <c r="B31" s="5">
        <v>4</v>
      </c>
      <c r="C31" s="6" t="s">
        <v>20</v>
      </c>
      <c r="D31" s="5" t="s">
        <v>23</v>
      </c>
      <c r="E31" s="8">
        <v>64.990328820116048</v>
      </c>
      <c r="F31" s="8">
        <v>6.3829787234042552</v>
      </c>
      <c r="G31" s="8">
        <v>5.4158607350096712</v>
      </c>
      <c r="H31" s="8">
        <v>0</v>
      </c>
      <c r="I31" s="8">
        <v>0</v>
      </c>
      <c r="J31" s="8">
        <v>7.9303675048355888</v>
      </c>
      <c r="K31" s="8">
        <v>3.4816247582205029</v>
      </c>
      <c r="L31" s="8">
        <v>0.19342359767891684</v>
      </c>
      <c r="M31" s="8">
        <v>0.19342359767891684</v>
      </c>
      <c r="N31" s="8">
        <v>10.638297872340425</v>
      </c>
      <c r="O31" s="8">
        <v>0.38684719535783368</v>
      </c>
      <c r="P31" s="8">
        <v>0.38684719535783368</v>
      </c>
      <c r="Q31" s="9"/>
      <c r="R31" s="8" t="s">
        <v>24</v>
      </c>
      <c r="S31" s="8"/>
      <c r="T31" s="8" t="e">
        <f>T30/18.27</f>
        <v>#VALUE!</v>
      </c>
      <c r="U31" s="8" t="e">
        <f>U30/18.27</f>
        <v>#VALUE!</v>
      </c>
      <c r="V31" s="8" t="e">
        <f>V30/18.27</f>
        <v>#VALUE!</v>
      </c>
      <c r="W31" s="8" t="e">
        <f>W30/18.27</f>
        <v>#VALUE!</v>
      </c>
    </row>
    <row r="32" spans="1:23" s="7" customFormat="1" x14ac:dyDescent="0.4">
      <c r="A32" s="5">
        <v>4</v>
      </c>
      <c r="B32" s="5">
        <v>4</v>
      </c>
      <c r="C32" s="6" t="s">
        <v>20</v>
      </c>
      <c r="D32" s="5" t="s">
        <v>23</v>
      </c>
      <c r="E32" s="8">
        <v>66.068515497553022</v>
      </c>
      <c r="F32" s="8">
        <v>4.4045676998368677</v>
      </c>
      <c r="G32" s="8">
        <v>3.4257748776508974</v>
      </c>
      <c r="H32" s="8">
        <v>0</v>
      </c>
      <c r="I32" s="8">
        <v>0.16313213703099511</v>
      </c>
      <c r="J32" s="8">
        <v>19.738988580750409</v>
      </c>
      <c r="K32" s="8">
        <v>2.9363784665579118</v>
      </c>
      <c r="L32" s="8">
        <v>0.65252854812398042</v>
      </c>
      <c r="M32" s="8">
        <v>0</v>
      </c>
      <c r="N32" s="8">
        <v>1.3050570962479608</v>
      </c>
      <c r="O32" s="8">
        <v>1.1419249592169658</v>
      </c>
      <c r="P32" s="8">
        <v>0</v>
      </c>
      <c r="Q32" s="9"/>
      <c r="R32" s="8" t="s">
        <v>24</v>
      </c>
      <c r="S32" s="8"/>
      <c r="T32" s="8" t="e">
        <f>T31/21.67</f>
        <v>#VALUE!</v>
      </c>
      <c r="U32" s="8" t="e">
        <f>U31/21.67</f>
        <v>#VALUE!</v>
      </c>
      <c r="V32" s="8" t="e">
        <f>V31/21.67</f>
        <v>#VALUE!</v>
      </c>
      <c r="W32" s="8" t="e">
        <f>W31/21.67</f>
        <v>#VALUE!</v>
      </c>
    </row>
    <row r="33" spans="1:23" s="7" customFormat="1" x14ac:dyDescent="0.4">
      <c r="A33" s="5">
        <v>1</v>
      </c>
      <c r="B33" s="5">
        <v>1</v>
      </c>
      <c r="C33" s="6" t="s">
        <v>20</v>
      </c>
      <c r="D33" s="5" t="s">
        <v>21</v>
      </c>
      <c r="E33" s="5">
        <v>309</v>
      </c>
      <c r="F33" s="5">
        <v>7</v>
      </c>
      <c r="G33" s="5">
        <v>19</v>
      </c>
      <c r="H33" s="5">
        <v>0</v>
      </c>
      <c r="I33" s="5">
        <v>2</v>
      </c>
      <c r="J33" s="5">
        <v>100</v>
      </c>
      <c r="K33" s="5">
        <v>24</v>
      </c>
      <c r="L33" s="5">
        <v>5</v>
      </c>
      <c r="M33" s="5">
        <v>3</v>
      </c>
      <c r="N33" s="5">
        <v>72</v>
      </c>
      <c r="O33" s="5">
        <v>2</v>
      </c>
      <c r="P33" s="5">
        <v>16</v>
      </c>
      <c r="R33" s="5" t="s">
        <v>22</v>
      </c>
      <c r="S33" s="5">
        <v>19.760000000000002</v>
      </c>
      <c r="T33" s="5">
        <v>1</v>
      </c>
      <c r="U33" s="5">
        <v>0</v>
      </c>
      <c r="V33" s="5">
        <v>11</v>
      </c>
      <c r="W33" s="5">
        <v>23</v>
      </c>
    </row>
    <row r="34" spans="1:23" s="7" customFormat="1" x14ac:dyDescent="0.4">
      <c r="A34" s="5">
        <v>2</v>
      </c>
      <c r="B34" s="5">
        <v>1</v>
      </c>
      <c r="C34" s="6" t="s">
        <v>20</v>
      </c>
      <c r="D34" s="5" t="s">
        <v>21</v>
      </c>
      <c r="E34" s="5">
        <v>413</v>
      </c>
      <c r="F34" s="5">
        <v>2</v>
      </c>
      <c r="G34" s="5">
        <v>10</v>
      </c>
      <c r="H34" s="5">
        <v>0</v>
      </c>
      <c r="I34" s="5">
        <v>0</v>
      </c>
      <c r="J34" s="5">
        <v>107</v>
      </c>
      <c r="K34" s="5">
        <v>44</v>
      </c>
      <c r="L34" s="5">
        <v>4</v>
      </c>
      <c r="M34" s="5">
        <v>1</v>
      </c>
      <c r="N34" s="5">
        <v>50</v>
      </c>
      <c r="O34" s="5">
        <v>1</v>
      </c>
      <c r="P34" s="5">
        <v>8</v>
      </c>
      <c r="R34" s="5" t="s">
        <v>22</v>
      </c>
      <c r="S34" s="5">
        <v>22.62</v>
      </c>
      <c r="T34" s="5">
        <v>0</v>
      </c>
      <c r="U34" s="5">
        <v>0</v>
      </c>
      <c r="V34" s="5">
        <v>12</v>
      </c>
      <c r="W34" s="5">
        <v>10</v>
      </c>
    </row>
    <row r="35" spans="1:23" s="7" customFormat="1" x14ac:dyDescent="0.4">
      <c r="A35" s="5">
        <v>3</v>
      </c>
      <c r="B35" s="5">
        <v>1</v>
      </c>
      <c r="C35" s="6" t="s">
        <v>20</v>
      </c>
      <c r="D35" s="5" t="s">
        <v>21</v>
      </c>
      <c r="E35" s="5">
        <v>359</v>
      </c>
      <c r="F35" s="5">
        <v>3</v>
      </c>
      <c r="G35" s="5">
        <v>23</v>
      </c>
      <c r="H35" s="5">
        <v>0</v>
      </c>
      <c r="I35" s="5">
        <v>2</v>
      </c>
      <c r="J35" s="5">
        <v>134</v>
      </c>
      <c r="K35" s="5">
        <v>27</v>
      </c>
      <c r="L35" s="5">
        <v>13</v>
      </c>
      <c r="M35" s="5">
        <v>4</v>
      </c>
      <c r="N35" s="5">
        <v>64</v>
      </c>
      <c r="O35" s="5">
        <v>9</v>
      </c>
      <c r="P35" s="5">
        <v>20</v>
      </c>
      <c r="R35" s="5" t="s">
        <v>22</v>
      </c>
      <c r="S35" s="5">
        <v>23.26</v>
      </c>
      <c r="T35" s="5">
        <v>0</v>
      </c>
      <c r="U35" s="5">
        <v>0</v>
      </c>
      <c r="V35" s="5">
        <v>4</v>
      </c>
      <c r="W35" s="5">
        <v>23</v>
      </c>
    </row>
    <row r="36" spans="1:23" s="7" customFormat="1" x14ac:dyDescent="0.4">
      <c r="A36" s="5">
        <v>4</v>
      </c>
      <c r="B36" s="5">
        <v>1</v>
      </c>
      <c r="C36" s="6" t="s">
        <v>20</v>
      </c>
      <c r="D36" s="5" t="s">
        <v>21</v>
      </c>
      <c r="E36" s="5">
        <v>397</v>
      </c>
      <c r="F36" s="5">
        <v>0</v>
      </c>
      <c r="G36" s="5">
        <v>15</v>
      </c>
      <c r="H36" s="5">
        <v>0</v>
      </c>
      <c r="I36" s="5">
        <v>1</v>
      </c>
      <c r="J36" s="5">
        <v>165</v>
      </c>
      <c r="K36" s="5">
        <v>29</v>
      </c>
      <c r="L36" s="5">
        <v>5</v>
      </c>
      <c r="M36" s="5">
        <v>4</v>
      </c>
      <c r="N36" s="5">
        <v>0</v>
      </c>
      <c r="O36" s="5">
        <v>0</v>
      </c>
      <c r="P36" s="5">
        <v>16</v>
      </c>
      <c r="R36" s="5" t="s">
        <v>22</v>
      </c>
      <c r="S36" s="5">
        <v>22.34</v>
      </c>
      <c r="T36" s="5">
        <v>2</v>
      </c>
      <c r="U36" s="5">
        <v>0</v>
      </c>
      <c r="V36" s="5">
        <v>2</v>
      </c>
      <c r="W36" s="5">
        <v>18</v>
      </c>
    </row>
    <row r="37" spans="1:23" s="7" customFormat="1" x14ac:dyDescent="0.4">
      <c r="A37" s="5">
        <v>1</v>
      </c>
      <c r="B37" s="5">
        <v>1</v>
      </c>
      <c r="C37" s="6" t="s">
        <v>25</v>
      </c>
      <c r="D37" s="5" t="s">
        <v>21</v>
      </c>
      <c r="E37" s="5">
        <v>454</v>
      </c>
      <c r="F37" s="5">
        <v>0</v>
      </c>
      <c r="G37" s="5">
        <v>9</v>
      </c>
      <c r="H37" s="5">
        <v>0</v>
      </c>
      <c r="I37" s="5">
        <v>1</v>
      </c>
      <c r="J37" s="5">
        <v>133</v>
      </c>
      <c r="K37" s="5">
        <v>38</v>
      </c>
      <c r="L37" s="5">
        <v>12</v>
      </c>
      <c r="M37" s="5">
        <v>3</v>
      </c>
      <c r="N37" s="5">
        <v>0</v>
      </c>
      <c r="O37" s="5">
        <v>1</v>
      </c>
      <c r="P37" s="5">
        <v>16</v>
      </c>
      <c r="R37" s="5" t="s">
        <v>22</v>
      </c>
      <c r="S37" s="5">
        <v>23.58</v>
      </c>
      <c r="T37" s="5">
        <v>3</v>
      </c>
      <c r="U37" s="5">
        <v>3</v>
      </c>
      <c r="V37" s="5">
        <v>18</v>
      </c>
      <c r="W37" s="5">
        <v>41</v>
      </c>
    </row>
    <row r="38" spans="1:23" s="7" customFormat="1" x14ac:dyDescent="0.4">
      <c r="A38" s="5">
        <v>2</v>
      </c>
      <c r="B38" s="5">
        <v>1</v>
      </c>
      <c r="C38" s="6" t="s">
        <v>25</v>
      </c>
      <c r="D38" s="5" t="s">
        <v>21</v>
      </c>
      <c r="E38" s="5">
        <v>406</v>
      </c>
      <c r="F38" s="5">
        <v>3</v>
      </c>
      <c r="G38" s="5">
        <v>11</v>
      </c>
      <c r="H38" s="5">
        <v>0</v>
      </c>
      <c r="I38" s="5">
        <v>1</v>
      </c>
      <c r="J38" s="5">
        <v>179</v>
      </c>
      <c r="K38" s="5">
        <v>41</v>
      </c>
      <c r="L38" s="5">
        <v>3</v>
      </c>
      <c r="M38" s="5">
        <v>2</v>
      </c>
      <c r="N38" s="5">
        <v>0</v>
      </c>
      <c r="O38" s="5">
        <v>0</v>
      </c>
      <c r="P38" s="5">
        <v>14</v>
      </c>
      <c r="R38" s="5" t="s">
        <v>22</v>
      </c>
      <c r="S38" s="5">
        <v>23.33</v>
      </c>
      <c r="T38" s="5">
        <v>3</v>
      </c>
      <c r="U38" s="5">
        <v>1</v>
      </c>
      <c r="V38" s="5">
        <v>59</v>
      </c>
      <c r="W38" s="5">
        <v>13</v>
      </c>
    </row>
    <row r="39" spans="1:23" s="7" customFormat="1" x14ac:dyDescent="0.4">
      <c r="A39" s="5">
        <v>3</v>
      </c>
      <c r="B39" s="5">
        <v>1</v>
      </c>
      <c r="C39" s="6" t="s">
        <v>25</v>
      </c>
      <c r="D39" s="5" t="s">
        <v>21</v>
      </c>
      <c r="E39" s="5">
        <v>396</v>
      </c>
      <c r="F39" s="5">
        <v>4</v>
      </c>
      <c r="G39" s="5">
        <v>4</v>
      </c>
      <c r="H39" s="5">
        <v>0</v>
      </c>
      <c r="I39" s="5">
        <v>0</v>
      </c>
      <c r="J39" s="5">
        <v>167</v>
      </c>
      <c r="K39" s="5">
        <v>23</v>
      </c>
      <c r="L39" s="5">
        <v>6</v>
      </c>
      <c r="M39" s="5">
        <v>2</v>
      </c>
      <c r="N39" s="5">
        <v>0</v>
      </c>
      <c r="O39" s="5">
        <v>1</v>
      </c>
      <c r="P39" s="5">
        <v>10</v>
      </c>
      <c r="R39" s="5" t="s">
        <v>22</v>
      </c>
      <c r="S39" s="5">
        <v>21.67</v>
      </c>
      <c r="T39" s="5">
        <v>4</v>
      </c>
      <c r="U39" s="5">
        <v>0</v>
      </c>
      <c r="V39" s="5">
        <v>3</v>
      </c>
      <c r="W39" s="5">
        <v>21</v>
      </c>
    </row>
    <row r="40" spans="1:23" s="7" customFormat="1" x14ac:dyDescent="0.4">
      <c r="A40" s="5">
        <v>4</v>
      </c>
      <c r="B40" s="5">
        <v>1</v>
      </c>
      <c r="C40" s="6" t="s">
        <v>25</v>
      </c>
      <c r="D40" s="5" t="s">
        <v>21</v>
      </c>
      <c r="E40" s="5">
        <v>397</v>
      </c>
      <c r="F40" s="5">
        <v>2</v>
      </c>
      <c r="G40" s="5">
        <v>8</v>
      </c>
      <c r="H40" s="5">
        <v>0</v>
      </c>
      <c r="I40" s="5">
        <v>0</v>
      </c>
      <c r="J40" s="5">
        <v>135</v>
      </c>
      <c r="K40" s="5">
        <v>17</v>
      </c>
      <c r="L40" s="5">
        <v>4</v>
      </c>
      <c r="M40" s="5">
        <v>0</v>
      </c>
      <c r="N40" s="5">
        <v>0</v>
      </c>
      <c r="O40" s="5">
        <v>6</v>
      </c>
      <c r="P40" s="5">
        <v>2</v>
      </c>
      <c r="R40" s="5" t="s">
        <v>22</v>
      </c>
      <c r="S40" s="5">
        <v>20.18</v>
      </c>
      <c r="T40" s="5">
        <v>0</v>
      </c>
      <c r="U40" s="5">
        <v>0</v>
      </c>
      <c r="V40" s="5">
        <v>5</v>
      </c>
      <c r="W40" s="5">
        <v>1</v>
      </c>
    </row>
    <row r="41" spans="1:23" s="7" customFormat="1" x14ac:dyDescent="0.4">
      <c r="A41" s="5">
        <v>1</v>
      </c>
      <c r="B41" s="5">
        <v>2</v>
      </c>
      <c r="C41" s="6" t="s">
        <v>25</v>
      </c>
      <c r="D41" s="5" t="s">
        <v>21</v>
      </c>
      <c r="E41" s="5">
        <v>558</v>
      </c>
      <c r="F41" s="5">
        <v>20</v>
      </c>
      <c r="G41" s="5">
        <v>20</v>
      </c>
      <c r="H41" s="5">
        <v>0</v>
      </c>
      <c r="I41" s="5">
        <v>0</v>
      </c>
      <c r="J41" s="5">
        <v>215</v>
      </c>
      <c r="K41" s="5">
        <v>56</v>
      </c>
      <c r="L41" s="5">
        <v>11</v>
      </c>
      <c r="M41" s="5">
        <v>7</v>
      </c>
      <c r="N41" s="5">
        <v>0</v>
      </c>
      <c r="O41" s="5">
        <v>3</v>
      </c>
      <c r="P41" s="5">
        <v>14</v>
      </c>
      <c r="R41" s="5" t="s">
        <v>22</v>
      </c>
      <c r="S41" s="5">
        <v>22.37</v>
      </c>
      <c r="T41" s="5">
        <v>7</v>
      </c>
      <c r="U41" s="5">
        <v>0</v>
      </c>
      <c r="V41" s="5">
        <v>12</v>
      </c>
      <c r="W41" s="5">
        <v>34</v>
      </c>
    </row>
    <row r="42" spans="1:23" s="7" customFormat="1" x14ac:dyDescent="0.4">
      <c r="A42" s="5">
        <v>2</v>
      </c>
      <c r="B42" s="5">
        <v>2</v>
      </c>
      <c r="C42" s="6" t="s">
        <v>25</v>
      </c>
      <c r="D42" s="5" t="s">
        <v>21</v>
      </c>
      <c r="E42" s="5">
        <v>547</v>
      </c>
      <c r="F42" s="5">
        <v>14</v>
      </c>
      <c r="G42" s="5">
        <v>20</v>
      </c>
      <c r="H42" s="5">
        <v>0</v>
      </c>
      <c r="I42" s="5">
        <v>0</v>
      </c>
      <c r="J42" s="5">
        <v>289</v>
      </c>
      <c r="K42" s="5">
        <v>51</v>
      </c>
      <c r="L42" s="5">
        <v>19</v>
      </c>
      <c r="M42" s="5">
        <v>9</v>
      </c>
      <c r="N42" s="5">
        <v>0</v>
      </c>
      <c r="O42" s="5">
        <v>5</v>
      </c>
      <c r="P42" s="5">
        <v>12</v>
      </c>
      <c r="R42" s="5" t="s">
        <v>22</v>
      </c>
      <c r="S42" s="5">
        <v>23.9</v>
      </c>
      <c r="T42" s="5" t="s">
        <v>26</v>
      </c>
      <c r="U42" s="5" t="s">
        <v>26</v>
      </c>
      <c r="V42" s="5" t="s">
        <v>26</v>
      </c>
      <c r="W42" s="5" t="s">
        <v>26</v>
      </c>
    </row>
    <row r="43" spans="1:23" s="7" customFormat="1" x14ac:dyDescent="0.4">
      <c r="A43" s="5">
        <v>3</v>
      </c>
      <c r="B43" s="5">
        <v>2</v>
      </c>
      <c r="C43" s="6" t="s">
        <v>25</v>
      </c>
      <c r="D43" s="5" t="s">
        <v>21</v>
      </c>
      <c r="E43" s="5">
        <v>531</v>
      </c>
      <c r="F43" s="5">
        <v>16</v>
      </c>
      <c r="G43" s="5">
        <v>15</v>
      </c>
      <c r="H43" s="5">
        <v>0</v>
      </c>
      <c r="I43" s="5">
        <v>0</v>
      </c>
      <c r="J43" s="5">
        <v>166</v>
      </c>
      <c r="K43" s="5">
        <v>19</v>
      </c>
      <c r="L43" s="5">
        <v>1</v>
      </c>
      <c r="M43" s="5">
        <v>5</v>
      </c>
      <c r="N43" s="5">
        <v>0</v>
      </c>
      <c r="O43" s="5">
        <v>3</v>
      </c>
      <c r="P43" s="5">
        <v>4</v>
      </c>
      <c r="R43" s="5" t="s">
        <v>22</v>
      </c>
      <c r="S43" s="5">
        <v>18.8</v>
      </c>
      <c r="T43" s="5">
        <v>1</v>
      </c>
      <c r="U43" s="5">
        <v>0</v>
      </c>
      <c r="V43" s="5">
        <v>3</v>
      </c>
      <c r="W43" s="5">
        <v>9</v>
      </c>
    </row>
    <row r="44" spans="1:23" s="7" customFormat="1" x14ac:dyDescent="0.4">
      <c r="A44" s="5">
        <v>4</v>
      </c>
      <c r="B44" s="5">
        <v>2</v>
      </c>
      <c r="C44" s="6" t="s">
        <v>25</v>
      </c>
      <c r="D44" s="5" t="s">
        <v>21</v>
      </c>
      <c r="E44" s="5">
        <v>559</v>
      </c>
      <c r="F44" s="5">
        <v>23</v>
      </c>
      <c r="G44" s="5">
        <v>27</v>
      </c>
      <c r="H44" s="5">
        <v>0</v>
      </c>
      <c r="I44" s="5">
        <v>1</v>
      </c>
      <c r="J44" s="5">
        <v>164</v>
      </c>
      <c r="K44" s="5">
        <v>26</v>
      </c>
      <c r="L44" s="5">
        <v>6</v>
      </c>
      <c r="M44" s="5">
        <v>5</v>
      </c>
      <c r="N44" s="5">
        <v>0</v>
      </c>
      <c r="O44" s="5">
        <v>7</v>
      </c>
      <c r="P44" s="5">
        <v>4</v>
      </c>
      <c r="R44" s="5" t="s">
        <v>22</v>
      </c>
      <c r="S44" s="5">
        <v>20.36</v>
      </c>
      <c r="T44" s="5">
        <v>2</v>
      </c>
      <c r="U44" s="5">
        <v>0</v>
      </c>
      <c r="V44" s="5">
        <v>5</v>
      </c>
      <c r="W44" s="5">
        <v>18</v>
      </c>
    </row>
    <row r="45" spans="1:23" s="7" customFormat="1" x14ac:dyDescent="0.4">
      <c r="A45" s="5">
        <v>2</v>
      </c>
      <c r="B45" s="5">
        <v>2</v>
      </c>
      <c r="C45" s="6" t="s">
        <v>20</v>
      </c>
      <c r="D45" s="5" t="s">
        <v>21</v>
      </c>
      <c r="E45" s="5">
        <v>546</v>
      </c>
      <c r="F45" s="5">
        <v>2</v>
      </c>
      <c r="G45" s="5">
        <v>28</v>
      </c>
      <c r="H45" s="5">
        <v>0</v>
      </c>
      <c r="I45" s="5">
        <v>0</v>
      </c>
      <c r="J45" s="5">
        <v>250</v>
      </c>
      <c r="K45" s="5">
        <v>52</v>
      </c>
      <c r="L45" s="5">
        <v>15</v>
      </c>
      <c r="M45" s="5">
        <v>7</v>
      </c>
      <c r="N45" s="5">
        <v>0</v>
      </c>
      <c r="O45" s="5">
        <v>8</v>
      </c>
      <c r="P45" s="5">
        <v>18</v>
      </c>
      <c r="R45" s="5" t="s">
        <v>22</v>
      </c>
      <c r="S45" s="5">
        <v>22.96</v>
      </c>
      <c r="T45" s="5">
        <v>4</v>
      </c>
      <c r="U45" s="5">
        <v>0</v>
      </c>
      <c r="V45" s="5">
        <v>8</v>
      </c>
      <c r="W45" s="5">
        <v>30</v>
      </c>
    </row>
    <row r="46" spans="1:23" s="7" customFormat="1" x14ac:dyDescent="0.4">
      <c r="A46" s="5">
        <v>3</v>
      </c>
      <c r="B46" s="5">
        <v>2</v>
      </c>
      <c r="C46" s="6" t="s">
        <v>20</v>
      </c>
      <c r="D46" s="5" t="s">
        <v>21</v>
      </c>
      <c r="E46" s="5">
        <v>458</v>
      </c>
      <c r="F46" s="5">
        <v>0</v>
      </c>
      <c r="G46" s="5">
        <v>53</v>
      </c>
      <c r="H46" s="5">
        <v>1</v>
      </c>
      <c r="I46" s="5">
        <v>0</v>
      </c>
      <c r="J46" s="5">
        <v>237</v>
      </c>
      <c r="K46" s="5">
        <v>60</v>
      </c>
      <c r="L46" s="5">
        <v>17</v>
      </c>
      <c r="M46" s="5">
        <v>4</v>
      </c>
      <c r="N46" s="5">
        <v>0</v>
      </c>
      <c r="O46" s="5">
        <v>6</v>
      </c>
      <c r="P46" s="5">
        <v>12</v>
      </c>
      <c r="R46" s="5" t="s">
        <v>22</v>
      </c>
      <c r="S46" s="5">
        <v>22.12</v>
      </c>
      <c r="T46" s="5">
        <v>3</v>
      </c>
      <c r="U46" s="5">
        <v>0</v>
      </c>
      <c r="V46" s="5">
        <v>4</v>
      </c>
      <c r="W46" s="5">
        <v>14</v>
      </c>
    </row>
    <row r="47" spans="1:23" s="7" customFormat="1" x14ac:dyDescent="0.4">
      <c r="A47" s="5">
        <v>4</v>
      </c>
      <c r="B47" s="5">
        <v>2</v>
      </c>
      <c r="C47" s="6" t="s">
        <v>20</v>
      </c>
      <c r="D47" s="5" t="s">
        <v>21</v>
      </c>
      <c r="E47" s="5">
        <v>546</v>
      </c>
      <c r="F47" s="5">
        <v>0</v>
      </c>
      <c r="G47" s="5">
        <v>38</v>
      </c>
      <c r="H47" s="5">
        <v>0</v>
      </c>
      <c r="I47" s="5">
        <v>0</v>
      </c>
      <c r="J47" s="5">
        <v>258</v>
      </c>
      <c r="K47" s="5">
        <v>28</v>
      </c>
      <c r="L47" s="5">
        <v>6</v>
      </c>
      <c r="M47" s="5">
        <v>1</v>
      </c>
      <c r="N47" s="5">
        <v>0</v>
      </c>
      <c r="O47" s="5">
        <v>0</v>
      </c>
      <c r="P47" s="5">
        <v>8</v>
      </c>
      <c r="R47" s="5" t="s">
        <v>22</v>
      </c>
      <c r="S47" s="5">
        <v>21.9</v>
      </c>
      <c r="T47" s="5">
        <v>2</v>
      </c>
      <c r="U47" s="5">
        <v>0</v>
      </c>
      <c r="V47" s="5">
        <v>3</v>
      </c>
      <c r="W47" s="5">
        <v>12</v>
      </c>
    </row>
    <row r="48" spans="1:23" s="7" customFormat="1" x14ac:dyDescent="0.4">
      <c r="A48" s="5">
        <v>1</v>
      </c>
      <c r="B48" s="5">
        <v>3</v>
      </c>
      <c r="C48" s="6" t="s">
        <v>20</v>
      </c>
      <c r="D48" s="5" t="s">
        <v>22</v>
      </c>
      <c r="E48" s="5">
        <v>618</v>
      </c>
      <c r="F48" s="5">
        <v>14</v>
      </c>
      <c r="G48" s="5">
        <v>15</v>
      </c>
      <c r="H48" s="5">
        <v>0</v>
      </c>
      <c r="I48" s="5">
        <v>0</v>
      </c>
      <c r="J48" s="5">
        <v>62</v>
      </c>
      <c r="K48" s="5">
        <v>5</v>
      </c>
      <c r="L48" s="5">
        <v>0</v>
      </c>
      <c r="M48" s="5">
        <v>8</v>
      </c>
      <c r="N48" s="5">
        <v>91</v>
      </c>
      <c r="O48" s="5">
        <v>6</v>
      </c>
      <c r="P48" s="5">
        <v>4</v>
      </c>
      <c r="R48" s="5" t="s">
        <v>22</v>
      </c>
      <c r="S48" s="5">
        <v>20.36</v>
      </c>
      <c r="T48" s="5">
        <v>3</v>
      </c>
      <c r="U48" s="5">
        <v>0</v>
      </c>
      <c r="V48" s="5">
        <v>1</v>
      </c>
      <c r="W48" s="5">
        <v>5</v>
      </c>
    </row>
    <row r="49" spans="1:23" s="7" customFormat="1" x14ac:dyDescent="0.4">
      <c r="A49" s="5">
        <v>2</v>
      </c>
      <c r="B49" s="5">
        <v>3</v>
      </c>
      <c r="C49" s="6" t="s">
        <v>20</v>
      </c>
      <c r="D49" s="5" t="s">
        <v>21</v>
      </c>
      <c r="E49" s="5">
        <v>593</v>
      </c>
      <c r="F49" s="5">
        <v>14</v>
      </c>
      <c r="G49" s="5">
        <v>19</v>
      </c>
      <c r="H49" s="5">
        <v>1</v>
      </c>
      <c r="I49" s="5">
        <v>0</v>
      </c>
      <c r="J49" s="5">
        <v>138</v>
      </c>
      <c r="K49" s="5">
        <v>30</v>
      </c>
      <c r="L49" s="5">
        <v>14</v>
      </c>
      <c r="M49" s="5">
        <v>2</v>
      </c>
      <c r="N49" s="5">
        <v>11</v>
      </c>
      <c r="O49" s="5">
        <v>3</v>
      </c>
      <c r="P49" s="5">
        <v>14</v>
      </c>
      <c r="R49" s="5" t="s">
        <v>22</v>
      </c>
      <c r="S49" s="5">
        <v>20.76</v>
      </c>
      <c r="T49" s="5">
        <v>4</v>
      </c>
      <c r="U49" s="5">
        <v>0</v>
      </c>
      <c r="V49" s="5">
        <v>2</v>
      </c>
      <c r="W49" s="5">
        <v>10</v>
      </c>
    </row>
    <row r="50" spans="1:23" s="7" customFormat="1" x14ac:dyDescent="0.4">
      <c r="A50" s="5">
        <v>3</v>
      </c>
      <c r="B50" s="5">
        <v>3</v>
      </c>
      <c r="C50" s="6" t="s">
        <v>20</v>
      </c>
      <c r="D50" s="5" t="s">
        <v>21</v>
      </c>
      <c r="E50" s="5">
        <v>620</v>
      </c>
      <c r="F50" s="5">
        <v>6</v>
      </c>
      <c r="G50" s="5">
        <v>32</v>
      </c>
      <c r="H50" s="5">
        <v>0</v>
      </c>
      <c r="I50" s="5">
        <v>1</v>
      </c>
      <c r="J50" s="5">
        <v>160</v>
      </c>
      <c r="K50" s="5">
        <v>23</v>
      </c>
      <c r="L50" s="5">
        <v>1</v>
      </c>
      <c r="M50" s="5">
        <v>1</v>
      </c>
      <c r="N50" s="5">
        <v>0</v>
      </c>
      <c r="O50" s="5">
        <v>3</v>
      </c>
      <c r="P50" s="5">
        <v>22</v>
      </c>
      <c r="R50" s="5" t="s">
        <v>22</v>
      </c>
      <c r="S50" s="5">
        <v>22</v>
      </c>
      <c r="T50" s="5">
        <v>15</v>
      </c>
      <c r="U50" s="5">
        <v>0</v>
      </c>
      <c r="V50" s="5">
        <v>3</v>
      </c>
      <c r="W50" s="5">
        <v>6</v>
      </c>
    </row>
    <row r="51" spans="1:23" s="7" customFormat="1" x14ac:dyDescent="0.4">
      <c r="A51" s="5">
        <v>4</v>
      </c>
      <c r="B51" s="5">
        <v>3</v>
      </c>
      <c r="C51" s="6" t="s">
        <v>20</v>
      </c>
      <c r="D51" s="5" t="s">
        <v>21</v>
      </c>
      <c r="E51" s="5">
        <v>549</v>
      </c>
      <c r="F51" s="5">
        <v>1</v>
      </c>
      <c r="G51" s="5">
        <v>18</v>
      </c>
      <c r="H51" s="5">
        <v>0</v>
      </c>
      <c r="I51" s="5">
        <v>1</v>
      </c>
      <c r="J51" s="5">
        <v>122</v>
      </c>
      <c r="K51" s="5">
        <v>25</v>
      </c>
      <c r="L51" s="5">
        <v>2</v>
      </c>
      <c r="M51" s="5">
        <v>4</v>
      </c>
      <c r="N51" s="5">
        <v>7</v>
      </c>
      <c r="O51" s="5">
        <v>3</v>
      </c>
      <c r="P51" s="5">
        <v>6</v>
      </c>
      <c r="R51" s="5" t="s">
        <v>22</v>
      </c>
      <c r="S51" s="5">
        <v>23</v>
      </c>
      <c r="T51" s="5">
        <v>4</v>
      </c>
      <c r="U51" s="5">
        <v>0</v>
      </c>
      <c r="V51" s="5">
        <v>0</v>
      </c>
      <c r="W51" s="5">
        <v>4</v>
      </c>
    </row>
    <row r="52" spans="1:23" s="7" customFormat="1" x14ac:dyDescent="0.4">
      <c r="A52" s="5">
        <v>1</v>
      </c>
      <c r="B52" s="5">
        <v>3</v>
      </c>
      <c r="C52" s="6" t="s">
        <v>25</v>
      </c>
      <c r="D52" s="5" t="s">
        <v>22</v>
      </c>
      <c r="E52" s="5">
        <v>619</v>
      </c>
      <c r="F52" s="5">
        <v>0</v>
      </c>
      <c r="G52" s="5">
        <v>19</v>
      </c>
      <c r="H52" s="5">
        <v>1</v>
      </c>
      <c r="I52" s="5">
        <v>0</v>
      </c>
      <c r="J52" s="5">
        <v>202</v>
      </c>
      <c r="K52" s="5">
        <v>59</v>
      </c>
      <c r="L52" s="5">
        <v>26</v>
      </c>
      <c r="M52" s="5">
        <v>6</v>
      </c>
      <c r="N52" s="5">
        <v>0</v>
      </c>
      <c r="O52" s="5">
        <v>5</v>
      </c>
      <c r="P52" s="5">
        <v>22</v>
      </c>
      <c r="R52" s="5" t="s">
        <v>22</v>
      </c>
      <c r="S52" s="5">
        <v>23.73</v>
      </c>
      <c r="T52" s="5">
        <v>5</v>
      </c>
      <c r="U52" s="5">
        <v>0</v>
      </c>
      <c r="V52" s="5">
        <v>12</v>
      </c>
      <c r="W52" s="5">
        <v>28</v>
      </c>
    </row>
    <row r="53" spans="1:23" s="7" customFormat="1" x14ac:dyDescent="0.4">
      <c r="A53" s="5">
        <v>2</v>
      </c>
      <c r="B53" s="5">
        <v>3</v>
      </c>
      <c r="C53" s="6" t="s">
        <v>25</v>
      </c>
      <c r="D53" s="5" t="s">
        <v>21</v>
      </c>
      <c r="E53" s="5">
        <v>648</v>
      </c>
      <c r="F53" s="5">
        <v>2</v>
      </c>
      <c r="G53" s="5">
        <v>26</v>
      </c>
      <c r="H53" s="5">
        <v>0</v>
      </c>
      <c r="I53" s="5">
        <v>2</v>
      </c>
      <c r="J53" s="5">
        <v>183</v>
      </c>
      <c r="K53" s="5">
        <v>59</v>
      </c>
      <c r="L53" s="5">
        <v>10</v>
      </c>
      <c r="M53" s="5">
        <v>12</v>
      </c>
      <c r="N53" s="5">
        <v>0</v>
      </c>
      <c r="O53" s="5">
        <v>6</v>
      </c>
      <c r="P53" s="5">
        <v>6</v>
      </c>
      <c r="R53" s="5" t="s">
        <v>22</v>
      </c>
      <c r="S53" s="5">
        <v>23.63</v>
      </c>
      <c r="T53" s="5">
        <v>3</v>
      </c>
      <c r="U53" s="5">
        <v>0</v>
      </c>
      <c r="V53" s="5">
        <v>5</v>
      </c>
      <c r="W53" s="5">
        <v>9</v>
      </c>
    </row>
    <row r="54" spans="1:23" s="7" customFormat="1" x14ac:dyDescent="0.4">
      <c r="A54" s="5">
        <v>3</v>
      </c>
      <c r="B54" s="5">
        <v>3</v>
      </c>
      <c r="C54" s="6" t="s">
        <v>25</v>
      </c>
      <c r="D54" s="5" t="s">
        <v>21</v>
      </c>
      <c r="E54" s="5">
        <v>555</v>
      </c>
      <c r="F54" s="5">
        <v>0</v>
      </c>
      <c r="G54" s="5">
        <v>22</v>
      </c>
      <c r="H54" s="5">
        <v>1</v>
      </c>
      <c r="I54" s="5">
        <v>1</v>
      </c>
      <c r="J54" s="5">
        <v>232</v>
      </c>
      <c r="K54" s="5">
        <v>48</v>
      </c>
      <c r="L54" s="5">
        <v>36</v>
      </c>
      <c r="M54" s="5">
        <v>8</v>
      </c>
      <c r="N54" s="5">
        <v>0</v>
      </c>
      <c r="O54" s="5">
        <v>8</v>
      </c>
      <c r="P54" s="5">
        <v>8</v>
      </c>
      <c r="R54" s="5" t="s">
        <v>22</v>
      </c>
      <c r="S54" s="5">
        <v>22.74</v>
      </c>
      <c r="T54" s="5">
        <v>6</v>
      </c>
      <c r="U54" s="5">
        <v>0</v>
      </c>
      <c r="V54" s="5">
        <v>1</v>
      </c>
      <c r="W54" s="5">
        <v>7</v>
      </c>
    </row>
    <row r="55" spans="1:23" s="7" customFormat="1" x14ac:dyDescent="0.4">
      <c r="A55" s="5">
        <v>4</v>
      </c>
      <c r="B55" s="5">
        <v>3</v>
      </c>
      <c r="C55" s="6" t="s">
        <v>25</v>
      </c>
      <c r="D55" s="5" t="s">
        <v>21</v>
      </c>
      <c r="E55" s="5">
        <v>557</v>
      </c>
      <c r="F55" s="5">
        <v>1</v>
      </c>
      <c r="G55" s="5">
        <v>39</v>
      </c>
      <c r="H55" s="5">
        <v>0</v>
      </c>
      <c r="I55" s="5">
        <v>0</v>
      </c>
      <c r="J55" s="5">
        <v>227</v>
      </c>
      <c r="K55" s="5">
        <v>28</v>
      </c>
      <c r="L55" s="5">
        <v>30</v>
      </c>
      <c r="M55" s="5">
        <v>10</v>
      </c>
      <c r="N55" s="5">
        <v>0</v>
      </c>
      <c r="O55" s="5">
        <v>1</v>
      </c>
      <c r="P55" s="5">
        <v>18</v>
      </c>
      <c r="R55" s="5" t="s">
        <v>22</v>
      </c>
      <c r="S55" s="5">
        <v>22.56</v>
      </c>
      <c r="T55" s="5">
        <v>5</v>
      </c>
      <c r="U55" s="5">
        <v>0</v>
      </c>
      <c r="V55" s="5">
        <v>2</v>
      </c>
      <c r="W55" s="5">
        <v>25</v>
      </c>
    </row>
    <row r="56" spans="1:23" s="7" customFormat="1" x14ac:dyDescent="0.4">
      <c r="A56" s="5">
        <v>1</v>
      </c>
      <c r="B56" s="5">
        <v>4</v>
      </c>
      <c r="C56" s="6" t="s">
        <v>25</v>
      </c>
      <c r="D56" s="5" t="s">
        <v>21</v>
      </c>
      <c r="E56" s="5">
        <v>403</v>
      </c>
      <c r="F56" s="5">
        <v>3</v>
      </c>
      <c r="G56" s="5">
        <v>8</v>
      </c>
      <c r="H56" s="5">
        <v>0</v>
      </c>
      <c r="I56" s="5">
        <v>1</v>
      </c>
      <c r="J56" s="5">
        <v>101</v>
      </c>
      <c r="K56" s="5">
        <v>14</v>
      </c>
      <c r="L56" s="5">
        <v>3</v>
      </c>
      <c r="M56" s="5">
        <v>0</v>
      </c>
      <c r="N56" s="5">
        <v>1</v>
      </c>
      <c r="O56" s="5">
        <v>5</v>
      </c>
      <c r="P56" s="5">
        <v>10</v>
      </c>
      <c r="R56" s="5" t="s">
        <v>22</v>
      </c>
      <c r="S56" s="5">
        <v>19.41</v>
      </c>
      <c r="T56" s="5">
        <v>11</v>
      </c>
      <c r="U56" s="5">
        <v>0</v>
      </c>
      <c r="V56" s="5">
        <v>9</v>
      </c>
      <c r="W56" s="5">
        <v>15</v>
      </c>
    </row>
    <row r="57" spans="1:23" s="7" customFormat="1" x14ac:dyDescent="0.4">
      <c r="A57" s="5">
        <v>2</v>
      </c>
      <c r="B57" s="5">
        <v>4</v>
      </c>
      <c r="C57" s="6" t="s">
        <v>25</v>
      </c>
      <c r="D57" s="5" t="s">
        <v>21</v>
      </c>
      <c r="E57" s="5">
        <v>408</v>
      </c>
      <c r="F57" s="5">
        <v>1</v>
      </c>
      <c r="G57" s="5">
        <v>13</v>
      </c>
      <c r="H57" s="5">
        <v>1</v>
      </c>
      <c r="I57" s="5">
        <v>0</v>
      </c>
      <c r="J57" s="5">
        <v>137</v>
      </c>
      <c r="K57" s="5">
        <v>17</v>
      </c>
      <c r="L57" s="5">
        <v>1</v>
      </c>
      <c r="M57" s="5">
        <v>3</v>
      </c>
      <c r="N57" s="5">
        <v>9</v>
      </c>
      <c r="O57" s="5">
        <v>0</v>
      </c>
      <c r="P57" s="5">
        <v>3</v>
      </c>
      <c r="R57" s="5" t="s">
        <v>22</v>
      </c>
      <c r="S57" s="5">
        <v>21.18</v>
      </c>
      <c r="T57" s="5">
        <v>4</v>
      </c>
      <c r="U57" s="5">
        <v>0</v>
      </c>
      <c r="V57" s="5">
        <v>4</v>
      </c>
      <c r="W57" s="5">
        <v>4</v>
      </c>
    </row>
    <row r="58" spans="1:23" s="7" customFormat="1" x14ac:dyDescent="0.4">
      <c r="A58" s="5">
        <v>3</v>
      </c>
      <c r="B58" s="5">
        <v>4</v>
      </c>
      <c r="C58" s="6" t="s">
        <v>25</v>
      </c>
      <c r="D58" s="5" t="s">
        <v>21</v>
      </c>
      <c r="E58" s="5">
        <v>399</v>
      </c>
      <c r="F58" s="5">
        <v>2</v>
      </c>
      <c r="G58" s="5">
        <v>15</v>
      </c>
      <c r="H58" s="5">
        <v>0</v>
      </c>
      <c r="I58" s="5">
        <v>1</v>
      </c>
      <c r="J58" s="5">
        <v>73</v>
      </c>
      <c r="K58" s="5">
        <v>17</v>
      </c>
      <c r="L58" s="5">
        <v>14</v>
      </c>
      <c r="M58" s="5">
        <v>0</v>
      </c>
      <c r="N58" s="5">
        <v>134</v>
      </c>
      <c r="O58" s="5">
        <v>2</v>
      </c>
      <c r="P58" s="5">
        <v>2</v>
      </c>
      <c r="R58" s="5" t="s">
        <v>22</v>
      </c>
      <c r="S58" s="5">
        <v>23.29</v>
      </c>
      <c r="T58" s="5">
        <v>0</v>
      </c>
      <c r="U58" s="5">
        <v>0</v>
      </c>
      <c r="V58" s="5">
        <v>1</v>
      </c>
      <c r="W58" s="5">
        <v>2</v>
      </c>
    </row>
    <row r="59" spans="1:23" s="7" customFormat="1" x14ac:dyDescent="0.4">
      <c r="A59" s="5">
        <v>4</v>
      </c>
      <c r="B59" s="5">
        <v>4</v>
      </c>
      <c r="C59" s="6" t="s">
        <v>25</v>
      </c>
      <c r="D59" s="5" t="s">
        <v>21</v>
      </c>
      <c r="E59" s="5">
        <v>454</v>
      </c>
      <c r="F59" s="5">
        <v>6</v>
      </c>
      <c r="G59" s="5">
        <v>10</v>
      </c>
      <c r="H59" s="5">
        <v>0</v>
      </c>
      <c r="I59" s="5">
        <v>1</v>
      </c>
      <c r="J59" s="5">
        <v>101</v>
      </c>
      <c r="K59" s="5">
        <v>52</v>
      </c>
      <c r="L59" s="5">
        <v>2</v>
      </c>
      <c r="M59" s="5">
        <v>2</v>
      </c>
      <c r="N59" s="5">
        <v>29</v>
      </c>
      <c r="O59" s="5">
        <v>2</v>
      </c>
      <c r="P59" s="5">
        <v>8</v>
      </c>
      <c r="R59" s="5" t="s">
        <v>22</v>
      </c>
      <c r="S59" s="5">
        <v>23.58</v>
      </c>
      <c r="T59" s="5">
        <v>1</v>
      </c>
      <c r="U59" s="5">
        <v>0</v>
      </c>
      <c r="V59" s="5">
        <v>3</v>
      </c>
      <c r="W59" s="5">
        <v>0</v>
      </c>
    </row>
    <row r="60" spans="1:23" s="7" customFormat="1" x14ac:dyDescent="0.4">
      <c r="A60" s="5">
        <v>1</v>
      </c>
      <c r="B60" s="5">
        <v>4</v>
      </c>
      <c r="C60" s="6" t="s">
        <v>20</v>
      </c>
      <c r="D60" s="5" t="s">
        <v>21</v>
      </c>
      <c r="E60" s="5">
        <v>323</v>
      </c>
      <c r="F60" s="5">
        <v>13</v>
      </c>
      <c r="G60" s="5">
        <v>8</v>
      </c>
      <c r="H60" s="5">
        <v>0</v>
      </c>
      <c r="I60" s="5">
        <v>2</v>
      </c>
      <c r="J60" s="5">
        <v>96</v>
      </c>
      <c r="K60" s="5">
        <v>4</v>
      </c>
      <c r="L60" s="5">
        <v>0</v>
      </c>
      <c r="M60" s="5">
        <v>0</v>
      </c>
      <c r="N60" s="5">
        <v>0</v>
      </c>
      <c r="O60" s="5">
        <v>3</v>
      </c>
      <c r="P60" s="5">
        <v>9</v>
      </c>
      <c r="R60" s="5" t="s">
        <v>22</v>
      </c>
      <c r="S60" s="5">
        <v>16.190000000000001</v>
      </c>
      <c r="T60" s="5">
        <v>6</v>
      </c>
      <c r="U60" s="5">
        <v>0</v>
      </c>
      <c r="V60" s="5">
        <v>7</v>
      </c>
      <c r="W60" s="5">
        <v>3</v>
      </c>
    </row>
    <row r="61" spans="1:23" s="7" customFormat="1" x14ac:dyDescent="0.4">
      <c r="A61" s="5">
        <v>2</v>
      </c>
      <c r="B61" s="5">
        <v>4</v>
      </c>
      <c r="C61" s="6" t="s">
        <v>20</v>
      </c>
      <c r="D61" s="5" t="s">
        <v>21</v>
      </c>
      <c r="E61" s="5">
        <v>403</v>
      </c>
      <c r="F61" s="5">
        <v>27</v>
      </c>
      <c r="G61" s="5">
        <v>13</v>
      </c>
      <c r="H61" s="5">
        <v>0</v>
      </c>
      <c r="I61" s="5">
        <v>1</v>
      </c>
      <c r="J61" s="5">
        <v>81</v>
      </c>
      <c r="K61" s="5">
        <v>36</v>
      </c>
      <c r="L61" s="5">
        <v>8</v>
      </c>
      <c r="M61" s="5">
        <v>1</v>
      </c>
      <c r="N61" s="5">
        <v>13</v>
      </c>
      <c r="O61" s="5">
        <v>1</v>
      </c>
      <c r="P61" s="5">
        <v>4</v>
      </c>
      <c r="R61" s="5" t="s">
        <v>22</v>
      </c>
      <c r="S61" s="5">
        <v>20.78</v>
      </c>
      <c r="T61" s="5">
        <v>3</v>
      </c>
      <c r="U61" s="5">
        <v>0</v>
      </c>
      <c r="V61" s="5">
        <v>3</v>
      </c>
      <c r="W61" s="5">
        <v>12</v>
      </c>
    </row>
    <row r="62" spans="1:23" s="7" customFormat="1" x14ac:dyDescent="0.4">
      <c r="A62" s="5">
        <v>3</v>
      </c>
      <c r="B62" s="5">
        <v>4</v>
      </c>
      <c r="C62" s="6" t="s">
        <v>20</v>
      </c>
      <c r="D62" s="5" t="s">
        <v>21</v>
      </c>
      <c r="E62" s="5">
        <v>336</v>
      </c>
      <c r="F62" s="5">
        <v>33</v>
      </c>
      <c r="G62" s="5">
        <v>28</v>
      </c>
      <c r="H62" s="5">
        <v>0</v>
      </c>
      <c r="I62" s="5">
        <v>0</v>
      </c>
      <c r="J62" s="5">
        <v>41</v>
      </c>
      <c r="K62" s="5">
        <v>18</v>
      </c>
      <c r="L62" s="5">
        <v>1</v>
      </c>
      <c r="M62" s="5">
        <v>1</v>
      </c>
      <c r="N62" s="5">
        <v>55</v>
      </c>
      <c r="O62" s="5">
        <v>2</v>
      </c>
      <c r="P62" s="5">
        <v>2</v>
      </c>
      <c r="R62" s="5" t="s">
        <v>22</v>
      </c>
      <c r="S62" s="5">
        <v>18.27</v>
      </c>
      <c r="T62" s="5">
        <v>1</v>
      </c>
      <c r="U62" s="5">
        <v>0</v>
      </c>
      <c r="V62" s="5">
        <v>0</v>
      </c>
      <c r="W62" s="5">
        <v>0</v>
      </c>
    </row>
    <row r="63" spans="1:23" s="7" customFormat="1" x14ac:dyDescent="0.4">
      <c r="A63" s="5">
        <v>4</v>
      </c>
      <c r="B63" s="5">
        <v>4</v>
      </c>
      <c r="C63" s="6" t="s">
        <v>20</v>
      </c>
      <c r="D63" s="5" t="s">
        <v>21</v>
      </c>
      <c r="E63" s="5">
        <v>405</v>
      </c>
      <c r="F63" s="5">
        <v>27</v>
      </c>
      <c r="G63" s="5">
        <v>21</v>
      </c>
      <c r="H63" s="5">
        <v>0</v>
      </c>
      <c r="I63" s="5">
        <v>1</v>
      </c>
      <c r="J63" s="5">
        <v>121</v>
      </c>
      <c r="K63" s="5">
        <v>18</v>
      </c>
      <c r="L63" s="5">
        <v>4</v>
      </c>
      <c r="M63" s="5">
        <v>0</v>
      </c>
      <c r="N63" s="5">
        <v>8</v>
      </c>
      <c r="O63" s="5">
        <v>7</v>
      </c>
      <c r="P63" s="5">
        <v>0</v>
      </c>
      <c r="R63" s="5" t="s">
        <v>22</v>
      </c>
      <c r="S63" s="5">
        <v>21.67</v>
      </c>
      <c r="T63" s="5">
        <v>2</v>
      </c>
      <c r="U63" s="5">
        <v>0</v>
      </c>
      <c r="V63" s="5">
        <v>1</v>
      </c>
      <c r="W63" s="5">
        <v>4</v>
      </c>
    </row>
  </sheetData>
  <sortState xmlns:xlrd2="http://schemas.microsoft.com/office/spreadsheetml/2017/richdata2" ref="A2:AB32">
    <sortCondition ref="C2:C32"/>
  </sortState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F9FA7-FDD8-457D-9A5C-51AB7C59D239}">
  <dimension ref="A1:E63"/>
  <sheetViews>
    <sheetView tabSelected="1" workbookViewId="0">
      <selection activeCell="B1" sqref="B1:E1048576"/>
    </sheetView>
  </sheetViews>
  <sheetFormatPr defaultRowHeight="16" x14ac:dyDescent="0.4"/>
  <sheetData>
    <row r="1" spans="1:5" x14ac:dyDescent="0.4">
      <c r="A1" s="2" t="s">
        <v>2</v>
      </c>
      <c r="B1" s="3" t="s">
        <v>16</v>
      </c>
      <c r="C1" s="3" t="s">
        <v>17</v>
      </c>
      <c r="D1" s="3" t="s">
        <v>18</v>
      </c>
      <c r="E1" s="3" t="s">
        <v>19</v>
      </c>
    </row>
    <row r="2" spans="1:5" x14ac:dyDescent="0.4">
      <c r="A2" s="6" t="s">
        <v>25</v>
      </c>
      <c r="B2" s="8">
        <v>0.1272264631043257</v>
      </c>
      <c r="C2" s="8">
        <v>0.1272264631043257</v>
      </c>
      <c r="D2" s="8">
        <v>0.76335877862595425</v>
      </c>
      <c r="E2" s="8">
        <v>1.7387616624257847</v>
      </c>
    </row>
    <row r="3" spans="1:5" x14ac:dyDescent="0.4">
      <c r="A3" s="6" t="s">
        <v>25</v>
      </c>
      <c r="B3" s="8">
        <v>0.12858979854264896</v>
      </c>
      <c r="C3" s="8">
        <v>4.2863266180882986E-2</v>
      </c>
      <c r="D3" s="8">
        <v>2.5289327046720964</v>
      </c>
      <c r="E3" s="8">
        <v>0.55722246035147882</v>
      </c>
    </row>
    <row r="4" spans="1:5" x14ac:dyDescent="0.4">
      <c r="A4" s="6" t="s">
        <v>25</v>
      </c>
      <c r="B4" s="8">
        <v>0.18458698661744347</v>
      </c>
      <c r="C4" s="8">
        <v>0</v>
      </c>
      <c r="D4" s="8">
        <v>0.13844023996308258</v>
      </c>
      <c r="E4" s="8">
        <v>0.96908167974157811</v>
      </c>
    </row>
    <row r="5" spans="1:5" x14ac:dyDescent="0.4">
      <c r="A5" s="6" t="s">
        <v>25</v>
      </c>
      <c r="B5" s="8">
        <v>0</v>
      </c>
      <c r="C5" s="8">
        <v>0</v>
      </c>
      <c r="D5" s="8">
        <v>0.24777006937561943</v>
      </c>
      <c r="E5" s="8">
        <v>4.9554013875123884E-2</v>
      </c>
    </row>
    <row r="6" spans="1:5" x14ac:dyDescent="0.4">
      <c r="A6" s="6" t="s">
        <v>25</v>
      </c>
      <c r="B6" s="8">
        <v>0.31291908806437191</v>
      </c>
      <c r="C6" s="8">
        <v>0</v>
      </c>
      <c r="D6" s="8">
        <v>0.5364327223960661</v>
      </c>
      <c r="E6" s="8">
        <v>1.5198927134555207</v>
      </c>
    </row>
    <row r="7" spans="1:5" x14ac:dyDescent="0.4">
      <c r="A7" s="6" t="s">
        <v>25</v>
      </c>
      <c r="B7" s="8" t="s">
        <v>26</v>
      </c>
      <c r="C7" s="8" t="s">
        <v>26</v>
      </c>
      <c r="D7" s="8" t="s">
        <v>26</v>
      </c>
      <c r="E7" s="8" t="s">
        <v>26</v>
      </c>
    </row>
    <row r="8" spans="1:5" x14ac:dyDescent="0.4">
      <c r="A8" s="6" t="s">
        <v>25</v>
      </c>
      <c r="B8" s="8">
        <v>5.3191489361702128E-2</v>
      </c>
      <c r="C8" s="8">
        <v>0</v>
      </c>
      <c r="D8" s="8">
        <v>0.15957446808510636</v>
      </c>
      <c r="E8" s="8">
        <v>0.47872340425531912</v>
      </c>
    </row>
    <row r="9" spans="1:5" x14ac:dyDescent="0.4">
      <c r="A9" s="6" t="s">
        <v>25</v>
      </c>
      <c r="B9" s="8">
        <v>9.8231827111984291E-2</v>
      </c>
      <c r="C9" s="8">
        <v>0</v>
      </c>
      <c r="D9" s="8">
        <v>0.24557956777996071</v>
      </c>
      <c r="E9" s="8">
        <v>0.88408644400785852</v>
      </c>
    </row>
    <row r="10" spans="1:5" x14ac:dyDescent="0.4">
      <c r="A10" s="6" t="s">
        <v>25</v>
      </c>
      <c r="B10" s="8">
        <v>0.21070375052675938</v>
      </c>
      <c r="C10" s="8">
        <v>0</v>
      </c>
      <c r="D10" s="8">
        <v>0.50568900126422245</v>
      </c>
      <c r="E10" s="8">
        <v>1.1799410029498525</v>
      </c>
    </row>
    <row r="11" spans="1:5" x14ac:dyDescent="0.4">
      <c r="A11" s="6" t="s">
        <v>25</v>
      </c>
      <c r="B11" s="8">
        <v>0.12695725772323319</v>
      </c>
      <c r="C11" s="8">
        <v>0</v>
      </c>
      <c r="D11" s="8">
        <v>0.21159542953872199</v>
      </c>
      <c r="E11" s="8">
        <v>0.38087177316969956</v>
      </c>
    </row>
    <row r="12" spans="1:5" x14ac:dyDescent="0.4">
      <c r="A12" s="6" t="s">
        <v>25</v>
      </c>
      <c r="B12" s="8">
        <v>0.26385224274406333</v>
      </c>
      <c r="C12" s="8">
        <v>0</v>
      </c>
      <c r="D12" s="8">
        <v>4.3975373790677223E-2</v>
      </c>
      <c r="E12" s="8">
        <v>0.30782761653474056</v>
      </c>
    </row>
    <row r="13" spans="1:5" x14ac:dyDescent="0.4">
      <c r="A13" s="6" t="s">
        <v>25</v>
      </c>
      <c r="B13" s="8">
        <v>0.22163120567375888</v>
      </c>
      <c r="C13" s="8">
        <v>0</v>
      </c>
      <c r="D13" s="8">
        <v>8.8652482269503549E-2</v>
      </c>
      <c r="E13" s="8">
        <v>1.1081560283687943</v>
      </c>
    </row>
    <row r="14" spans="1:5" x14ac:dyDescent="0.4">
      <c r="A14" s="6" t="s">
        <v>25</v>
      </c>
      <c r="B14" s="8">
        <v>0.56671818650180317</v>
      </c>
      <c r="C14" s="8">
        <v>0</v>
      </c>
      <c r="D14" s="8">
        <v>0.46367851622874806</v>
      </c>
      <c r="E14" s="8">
        <v>0.77279752704791349</v>
      </c>
    </row>
    <row r="15" spans="1:5" x14ac:dyDescent="0.4">
      <c r="A15" s="6" t="s">
        <v>25</v>
      </c>
      <c r="B15" s="8">
        <v>0.18885741265344666</v>
      </c>
      <c r="C15" s="8">
        <v>0</v>
      </c>
      <c r="D15" s="8">
        <v>0.18885741265344666</v>
      </c>
      <c r="E15" s="8">
        <v>0.18885741265344666</v>
      </c>
    </row>
    <row r="16" spans="1:5" x14ac:dyDescent="0.4">
      <c r="A16" s="6" t="s">
        <v>25</v>
      </c>
      <c r="B16" s="8">
        <v>0</v>
      </c>
      <c r="C16" s="8">
        <v>0</v>
      </c>
      <c r="D16" s="8">
        <v>4.2936882782310004E-2</v>
      </c>
      <c r="E16" s="8">
        <v>8.5873765564620008E-2</v>
      </c>
    </row>
    <row r="17" spans="1:5" x14ac:dyDescent="0.4">
      <c r="A17" s="6" t="s">
        <v>25</v>
      </c>
      <c r="B17" s="8">
        <v>4.2408821034775238E-2</v>
      </c>
      <c r="C17" s="8">
        <v>0</v>
      </c>
      <c r="D17" s="8">
        <v>0.1272264631043257</v>
      </c>
      <c r="E17" s="8">
        <v>0</v>
      </c>
    </row>
    <row r="18" spans="1:5" x14ac:dyDescent="0.4">
      <c r="A18" s="6" t="s">
        <v>20</v>
      </c>
      <c r="B18" s="8">
        <v>5.0607287449392711E-2</v>
      </c>
      <c r="C18" s="8">
        <v>0</v>
      </c>
      <c r="D18" s="8">
        <v>0.55668016194331982</v>
      </c>
      <c r="E18" s="8">
        <v>1.1639676113360322</v>
      </c>
    </row>
    <row r="19" spans="1:5" x14ac:dyDescent="0.4">
      <c r="A19" s="6" t="s">
        <v>20</v>
      </c>
      <c r="B19" s="8">
        <v>0</v>
      </c>
      <c r="C19" s="8">
        <v>0</v>
      </c>
      <c r="D19" s="8">
        <v>0.53050397877984079</v>
      </c>
      <c r="E19" s="8">
        <v>0.44208664898320071</v>
      </c>
    </row>
    <row r="20" spans="1:5" x14ac:dyDescent="0.4">
      <c r="A20" s="6" t="s">
        <v>20</v>
      </c>
      <c r="B20" s="8">
        <v>0</v>
      </c>
      <c r="C20" s="8">
        <v>0</v>
      </c>
      <c r="D20" s="8">
        <v>0.17196904557179707</v>
      </c>
      <c r="E20" s="8">
        <v>0.98882201203783315</v>
      </c>
    </row>
    <row r="21" spans="1:5" x14ac:dyDescent="0.4">
      <c r="A21" s="6" t="s">
        <v>20</v>
      </c>
      <c r="B21" s="8">
        <v>8.9525514771709933E-2</v>
      </c>
      <c r="C21" s="8">
        <v>0</v>
      </c>
      <c r="D21" s="8">
        <v>8.9525514771709933E-2</v>
      </c>
      <c r="E21" s="8">
        <v>0.80572963294538946</v>
      </c>
    </row>
    <row r="22" spans="1:5" x14ac:dyDescent="0.4">
      <c r="A22" s="6" t="s">
        <v>20</v>
      </c>
      <c r="B22" s="8">
        <v>0.17421602787456444</v>
      </c>
      <c r="C22" s="8">
        <v>0</v>
      </c>
      <c r="D22" s="8">
        <v>0.34843205574912889</v>
      </c>
      <c r="E22" s="8">
        <v>1.3066202090592334</v>
      </c>
    </row>
    <row r="23" spans="1:5" x14ac:dyDescent="0.4">
      <c r="A23" s="6" t="s">
        <v>20</v>
      </c>
      <c r="B23" s="8">
        <v>0.13562386980108498</v>
      </c>
      <c r="C23" s="8">
        <v>0</v>
      </c>
      <c r="D23" s="8">
        <v>0.18083182640144665</v>
      </c>
      <c r="E23" s="8">
        <v>0.63291139240506322</v>
      </c>
    </row>
    <row r="24" spans="1:5" x14ac:dyDescent="0.4">
      <c r="A24" s="6" t="s">
        <v>20</v>
      </c>
      <c r="B24" s="8">
        <v>9.1324200913242018E-2</v>
      </c>
      <c r="C24" s="8">
        <v>0</v>
      </c>
      <c r="D24" s="8">
        <v>0.13698630136986303</v>
      </c>
      <c r="E24" s="8">
        <v>0.54794520547945214</v>
      </c>
    </row>
    <row r="25" spans="1:5" x14ac:dyDescent="0.4">
      <c r="A25" s="6" t="s">
        <v>20</v>
      </c>
      <c r="B25" s="8">
        <v>0.14734774066797643</v>
      </c>
      <c r="C25" s="8">
        <v>0</v>
      </c>
      <c r="D25" s="8">
        <v>4.9115913555992145E-2</v>
      </c>
      <c r="E25" s="8">
        <v>0.24557956777996071</v>
      </c>
    </row>
    <row r="26" spans="1:5" x14ac:dyDescent="0.4">
      <c r="A26" s="6" t="s">
        <v>20</v>
      </c>
      <c r="B26" s="8">
        <v>0.19267822736030826</v>
      </c>
      <c r="C26" s="8">
        <v>0</v>
      </c>
      <c r="D26" s="8">
        <v>9.6339113680154131E-2</v>
      </c>
      <c r="E26" s="8">
        <v>0.48169556840077066</v>
      </c>
    </row>
    <row r="27" spans="1:5" x14ac:dyDescent="0.4">
      <c r="A27" s="6" t="s">
        <v>20</v>
      </c>
      <c r="B27" s="8">
        <v>0.68181818181818177</v>
      </c>
      <c r="C27" s="8">
        <v>0</v>
      </c>
      <c r="D27" s="8">
        <v>0.13636363636363635</v>
      </c>
      <c r="E27" s="8">
        <v>0.27272727272727271</v>
      </c>
    </row>
    <row r="28" spans="1:5" x14ac:dyDescent="0.4">
      <c r="A28" s="6" t="s">
        <v>20</v>
      </c>
      <c r="B28" s="8">
        <v>0.17391304347826086</v>
      </c>
      <c r="C28" s="8">
        <v>0</v>
      </c>
      <c r="D28" s="8">
        <v>0</v>
      </c>
      <c r="E28" s="8">
        <v>0.17391304347826086</v>
      </c>
    </row>
    <row r="29" spans="1:5" x14ac:dyDescent="0.4">
      <c r="A29" s="6" t="s">
        <v>20</v>
      </c>
      <c r="B29" s="8">
        <v>0.37059913526868432</v>
      </c>
      <c r="C29" s="8">
        <v>0</v>
      </c>
      <c r="D29" s="8">
        <v>0.43236565781346509</v>
      </c>
      <c r="E29" s="8">
        <v>0.18529956763434216</v>
      </c>
    </row>
    <row r="30" spans="1:5" x14ac:dyDescent="0.4">
      <c r="A30" s="6" t="s">
        <v>20</v>
      </c>
      <c r="B30" s="8">
        <v>0.14436958614051973</v>
      </c>
      <c r="C30" s="8">
        <v>0</v>
      </c>
      <c r="D30" s="8">
        <v>0.14436958614051973</v>
      </c>
      <c r="E30" s="8">
        <v>0.57747834456207892</v>
      </c>
    </row>
    <row r="31" spans="1:5" x14ac:dyDescent="0.4">
      <c r="A31" s="6" t="s">
        <v>20</v>
      </c>
      <c r="B31" s="8">
        <v>5.4734537493158181E-2</v>
      </c>
      <c r="C31" s="8">
        <v>0</v>
      </c>
      <c r="D31" s="8">
        <v>0</v>
      </c>
      <c r="E31" s="8">
        <v>0</v>
      </c>
    </row>
    <row r="32" spans="1:5" x14ac:dyDescent="0.4">
      <c r="A32" s="6" t="s">
        <v>20</v>
      </c>
      <c r="B32" s="8">
        <v>9.2293493308721733E-2</v>
      </c>
      <c r="C32" s="8">
        <v>0</v>
      </c>
      <c r="D32" s="8">
        <v>4.6146746654360866E-2</v>
      </c>
      <c r="E32" s="8">
        <v>0.18458698661744347</v>
      </c>
    </row>
    <row r="33" spans="1:5" x14ac:dyDescent="0.4">
      <c r="A33" s="6"/>
      <c r="B33" s="5"/>
      <c r="C33" s="5"/>
      <c r="D33" s="5"/>
      <c r="E33" s="5"/>
    </row>
    <row r="34" spans="1:5" x14ac:dyDescent="0.4">
      <c r="A34" s="6"/>
      <c r="B34" s="5"/>
      <c r="C34" s="5"/>
      <c r="D34" s="5"/>
      <c r="E34" s="5"/>
    </row>
    <row r="35" spans="1:5" x14ac:dyDescent="0.4">
      <c r="A35" s="6"/>
      <c r="B35" s="5"/>
      <c r="C35" s="5"/>
      <c r="D35" s="5"/>
      <c r="E35" s="5"/>
    </row>
    <row r="36" spans="1:5" x14ac:dyDescent="0.4">
      <c r="A36" s="6"/>
      <c r="B36" s="5"/>
      <c r="C36" s="5"/>
      <c r="D36" s="5"/>
      <c r="E36" s="5"/>
    </row>
    <row r="37" spans="1:5" x14ac:dyDescent="0.4">
      <c r="A37" s="6"/>
      <c r="B37" s="5"/>
      <c r="C37" s="5"/>
      <c r="D37" s="5"/>
      <c r="E37" s="5"/>
    </row>
    <row r="38" spans="1:5" x14ac:dyDescent="0.4">
      <c r="A38" s="6"/>
      <c r="B38" s="5"/>
      <c r="C38" s="5"/>
      <c r="D38" s="5"/>
      <c r="E38" s="5"/>
    </row>
    <row r="39" spans="1:5" x14ac:dyDescent="0.4">
      <c r="A39" s="6"/>
      <c r="B39" s="5"/>
      <c r="C39" s="5"/>
      <c r="D39" s="5"/>
      <c r="E39" s="5"/>
    </row>
    <row r="40" spans="1:5" x14ac:dyDescent="0.4">
      <c r="A40" s="6"/>
      <c r="B40" s="5"/>
      <c r="C40" s="5"/>
      <c r="D40" s="5"/>
      <c r="E40" s="5"/>
    </row>
    <row r="41" spans="1:5" x14ac:dyDescent="0.4">
      <c r="A41" s="6"/>
      <c r="B41" s="5"/>
      <c r="C41" s="5"/>
      <c r="D41" s="5"/>
      <c r="E41" s="5"/>
    </row>
    <row r="42" spans="1:5" x14ac:dyDescent="0.4">
      <c r="A42" s="6"/>
      <c r="B42" s="5"/>
      <c r="C42" s="5"/>
      <c r="D42" s="5"/>
      <c r="E42" s="5"/>
    </row>
    <row r="43" spans="1:5" x14ac:dyDescent="0.4">
      <c r="A43" s="6"/>
      <c r="B43" s="5"/>
      <c r="C43" s="5"/>
      <c r="D43" s="5"/>
      <c r="E43" s="5"/>
    </row>
    <row r="44" spans="1:5" x14ac:dyDescent="0.4">
      <c r="A44" s="6"/>
      <c r="B44" s="5"/>
      <c r="C44" s="5"/>
      <c r="D44" s="5"/>
      <c r="E44" s="5"/>
    </row>
    <row r="45" spans="1:5" x14ac:dyDescent="0.4">
      <c r="A45" s="6"/>
      <c r="B45" s="5"/>
      <c r="C45" s="5"/>
      <c r="D45" s="5"/>
      <c r="E45" s="5"/>
    </row>
    <row r="46" spans="1:5" x14ac:dyDescent="0.4">
      <c r="A46" s="6"/>
      <c r="B46" s="5"/>
      <c r="C46" s="5"/>
      <c r="D46" s="5"/>
      <c r="E46" s="5"/>
    </row>
    <row r="47" spans="1:5" x14ac:dyDescent="0.4">
      <c r="A47" s="6"/>
      <c r="B47" s="5"/>
      <c r="C47" s="5"/>
      <c r="D47" s="5"/>
      <c r="E47" s="5"/>
    </row>
    <row r="48" spans="1:5" x14ac:dyDescent="0.4">
      <c r="A48" s="6"/>
      <c r="B48" s="5"/>
      <c r="C48" s="5"/>
      <c r="D48" s="5"/>
      <c r="E48" s="5"/>
    </row>
    <row r="49" spans="1:5" x14ac:dyDescent="0.4">
      <c r="A49" s="6"/>
      <c r="B49" s="5"/>
      <c r="C49" s="5"/>
      <c r="D49" s="5"/>
      <c r="E49" s="5"/>
    </row>
    <row r="50" spans="1:5" x14ac:dyDescent="0.4">
      <c r="A50" s="6"/>
      <c r="B50" s="5"/>
      <c r="C50" s="5"/>
      <c r="D50" s="5"/>
      <c r="E50" s="5"/>
    </row>
    <row r="51" spans="1:5" x14ac:dyDescent="0.4">
      <c r="A51" s="6"/>
      <c r="B51" s="5"/>
      <c r="C51" s="5"/>
      <c r="D51" s="5"/>
      <c r="E51" s="5"/>
    </row>
    <row r="52" spans="1:5" x14ac:dyDescent="0.4">
      <c r="A52" s="6"/>
      <c r="B52" s="5"/>
      <c r="C52" s="5"/>
      <c r="D52" s="5"/>
      <c r="E52" s="5"/>
    </row>
    <row r="53" spans="1:5" x14ac:dyDescent="0.4">
      <c r="A53" s="6"/>
      <c r="B53" s="5"/>
      <c r="C53" s="5"/>
      <c r="D53" s="5"/>
      <c r="E53" s="5"/>
    </row>
    <row r="54" spans="1:5" x14ac:dyDescent="0.4">
      <c r="A54" s="6"/>
      <c r="B54" s="5"/>
      <c r="C54" s="5"/>
      <c r="D54" s="5"/>
      <c r="E54" s="5"/>
    </row>
    <row r="55" spans="1:5" x14ac:dyDescent="0.4">
      <c r="A55" s="6"/>
      <c r="B55" s="5"/>
      <c r="C55" s="5"/>
      <c r="D55" s="5"/>
      <c r="E55" s="5"/>
    </row>
    <row r="56" spans="1:5" x14ac:dyDescent="0.4">
      <c r="A56" s="6"/>
      <c r="B56" s="5"/>
      <c r="C56" s="5"/>
      <c r="D56" s="5"/>
      <c r="E56" s="5"/>
    </row>
    <row r="57" spans="1:5" x14ac:dyDescent="0.4">
      <c r="A57" s="6"/>
      <c r="B57" s="5"/>
      <c r="C57" s="5"/>
      <c r="D57" s="5"/>
      <c r="E57" s="5"/>
    </row>
    <row r="58" spans="1:5" x14ac:dyDescent="0.4">
      <c r="A58" s="6"/>
      <c r="B58" s="5"/>
      <c r="C58" s="5"/>
      <c r="D58" s="5"/>
      <c r="E58" s="5"/>
    </row>
    <row r="59" spans="1:5" x14ac:dyDescent="0.4">
      <c r="A59" s="6"/>
      <c r="B59" s="5"/>
      <c r="C59" s="5"/>
      <c r="D59" s="5"/>
      <c r="E59" s="5"/>
    </row>
    <row r="60" spans="1:5" x14ac:dyDescent="0.4">
      <c r="A60" s="6"/>
      <c r="B60" s="5"/>
      <c r="C60" s="5"/>
      <c r="D60" s="5"/>
      <c r="E60" s="5"/>
    </row>
    <row r="61" spans="1:5" x14ac:dyDescent="0.4">
      <c r="A61" s="6"/>
      <c r="B61" s="5"/>
      <c r="C61" s="5"/>
      <c r="D61" s="5"/>
      <c r="E61" s="5"/>
    </row>
    <row r="62" spans="1:5" x14ac:dyDescent="0.4">
      <c r="A62" s="6"/>
      <c r="B62" s="5"/>
      <c r="C62" s="5"/>
      <c r="D62" s="5"/>
      <c r="E62" s="5"/>
    </row>
    <row r="63" spans="1:5" x14ac:dyDescent="0.4">
      <c r="A63" s="6"/>
      <c r="B63" s="5"/>
      <c r="C63" s="5"/>
      <c r="D63" s="5"/>
      <c r="E63" s="5"/>
    </row>
  </sheetData>
  <sortState xmlns:xlrd2="http://schemas.microsoft.com/office/spreadsheetml/2017/richdata2" ref="A2:E65">
    <sortCondition ref="A2:A6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SRUC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 Morgan</dc:creator>
  <cp:lastModifiedBy>Ruth Morgan</cp:lastModifiedBy>
  <dcterms:created xsi:type="dcterms:W3CDTF">2024-01-21T11:56:45Z</dcterms:created>
  <dcterms:modified xsi:type="dcterms:W3CDTF">2024-01-23T10:37:36Z</dcterms:modified>
</cp:coreProperties>
</file>