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cotrural-my.sharepoint.com/personal/sthomson_sruc_ac_uk/Documents/Scottish Government/2022-27 SRP/C3/SSBSS/Payment/"/>
    </mc:Choice>
  </mc:AlternateContent>
  <xr:revisionPtr revIDLastSave="17" documentId="8_{50AF37A9-A996-451B-B6FD-9690481DB733}" xr6:coauthVersionLast="47" xr6:coauthVersionMax="47" xr10:uidLastSave="{56AA1F9F-6D0C-4025-97E8-4A4C22FDD002}"/>
  <bookViews>
    <workbookView xWindow="-120" yWindow="-120" windowWidth="38640" windowHeight="15840" xr2:uid="{2DE05FA5-6D0D-41E2-A1DC-F31DB82842EB}"/>
  </bookViews>
  <sheets>
    <sheet name="Illustrative Payment Scenarios" sheetId="1" r:id="rId1"/>
    <sheet name="Summary Data by Herd Size" sheetId="2" r:id="rId2"/>
  </sheets>
  <definedNames>
    <definedName name="_xlnm.Print_Area" localSheetId="0">'Illustrative Payment Scenarios'!$A$1:$AG$59</definedName>
    <definedName name="_xlnm.Print_Area" localSheetId="1">'Summary Data by Herd Size'!$A$1:$M$34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0" i="1" l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W11" i="1"/>
  <c r="G18" i="2"/>
  <c r="G17" i="2"/>
  <c r="G16" i="2"/>
  <c r="G15" i="2"/>
  <c r="M14" i="2"/>
  <c r="G13" i="2"/>
  <c r="G12" i="2"/>
  <c r="G11" i="2"/>
  <c r="G10" i="2"/>
  <c r="AE58" i="1"/>
  <c r="AC58" i="1"/>
  <c r="AB58" i="1"/>
  <c r="X58" i="1"/>
  <c r="V58" i="1"/>
  <c r="W58" i="1" s="1"/>
  <c r="U58" i="1"/>
  <c r="R58" i="1"/>
  <c r="Q58" i="1"/>
  <c r="O58" i="1"/>
  <c r="N58" i="1"/>
  <c r="J58" i="1"/>
  <c r="K58" i="1" s="1"/>
  <c r="H58" i="1"/>
  <c r="I58" i="1" s="1"/>
  <c r="G58" i="1"/>
  <c r="D58" i="1"/>
  <c r="AF58" i="1" s="1"/>
  <c r="C58" i="1"/>
  <c r="AD58" i="1" s="1"/>
  <c r="AE57" i="1"/>
  <c r="AF57" i="1" s="1"/>
  <c r="AC57" i="1"/>
  <c r="AD57" i="1" s="1"/>
  <c r="AB57" i="1"/>
  <c r="X57" i="1"/>
  <c r="Y57" i="1" s="1"/>
  <c r="V57" i="1"/>
  <c r="U57" i="1"/>
  <c r="Q57" i="1"/>
  <c r="R57" i="1" s="1"/>
  <c r="O57" i="1"/>
  <c r="N57" i="1"/>
  <c r="J57" i="1"/>
  <c r="H57" i="1"/>
  <c r="I57" i="1" s="1"/>
  <c r="G57" i="1"/>
  <c r="D57" i="1"/>
  <c r="K57" i="1" s="1"/>
  <c r="C57" i="1"/>
  <c r="W57" i="1" s="1"/>
  <c r="AE56" i="1"/>
  <c r="AF56" i="1" s="1"/>
  <c r="AC56" i="1"/>
  <c r="AD56" i="1" s="1"/>
  <c r="AB56" i="1"/>
  <c r="X56" i="1"/>
  <c r="Y56" i="1" s="1"/>
  <c r="W56" i="1"/>
  <c r="V56" i="1"/>
  <c r="U56" i="1"/>
  <c r="Q56" i="1"/>
  <c r="R56" i="1" s="1"/>
  <c r="O56" i="1"/>
  <c r="N56" i="1"/>
  <c r="K56" i="1"/>
  <c r="J56" i="1"/>
  <c r="H56" i="1"/>
  <c r="G56" i="1"/>
  <c r="D56" i="1"/>
  <c r="C56" i="1"/>
  <c r="I56" i="1" s="1"/>
  <c r="AE55" i="1"/>
  <c r="AF55" i="1" s="1"/>
  <c r="AC55" i="1"/>
  <c r="AD55" i="1" s="1"/>
  <c r="AB55" i="1"/>
  <c r="X55" i="1"/>
  <c r="Y55" i="1" s="1"/>
  <c r="V55" i="1"/>
  <c r="W55" i="1" s="1"/>
  <c r="U55" i="1"/>
  <c r="Q55" i="1"/>
  <c r="R55" i="1" s="1"/>
  <c r="O55" i="1"/>
  <c r="N55" i="1"/>
  <c r="J55" i="1"/>
  <c r="K55" i="1" s="1"/>
  <c r="I55" i="1"/>
  <c r="H55" i="1"/>
  <c r="G55" i="1"/>
  <c r="D55" i="1"/>
  <c r="C55" i="1"/>
  <c r="AE54" i="1"/>
  <c r="AF54" i="1" s="1"/>
  <c r="AC54" i="1"/>
  <c r="AD54" i="1" s="1"/>
  <c r="AB54" i="1"/>
  <c r="X54" i="1"/>
  <c r="V54" i="1"/>
  <c r="W54" i="1" s="1"/>
  <c r="U54" i="1"/>
  <c r="Q54" i="1"/>
  <c r="R54" i="1" s="1"/>
  <c r="O54" i="1"/>
  <c r="N54" i="1"/>
  <c r="J54" i="1"/>
  <c r="K54" i="1" s="1"/>
  <c r="H54" i="1"/>
  <c r="I54" i="1" s="1"/>
  <c r="G54" i="1"/>
  <c r="D54" i="1"/>
  <c r="Y54" i="1" s="1"/>
  <c r="C54" i="1"/>
  <c r="AE53" i="1"/>
  <c r="AC53" i="1"/>
  <c r="AD53" i="1" s="1"/>
  <c r="AB53" i="1"/>
  <c r="Y53" i="1"/>
  <c r="X53" i="1"/>
  <c r="V53" i="1"/>
  <c r="U53" i="1"/>
  <c r="Q53" i="1"/>
  <c r="R53" i="1" s="1"/>
  <c r="O53" i="1"/>
  <c r="N53" i="1"/>
  <c r="J53" i="1"/>
  <c r="K53" i="1" s="1"/>
  <c r="H53" i="1"/>
  <c r="I53" i="1" s="1"/>
  <c r="G53" i="1"/>
  <c r="D53" i="1"/>
  <c r="AF53" i="1" s="1"/>
  <c r="C53" i="1"/>
  <c r="W53" i="1" s="1"/>
  <c r="AE52" i="1"/>
  <c r="AF52" i="1" s="1"/>
  <c r="AC52" i="1"/>
  <c r="AB52" i="1"/>
  <c r="X52" i="1"/>
  <c r="Y52" i="1" s="1"/>
  <c r="W52" i="1"/>
  <c r="V52" i="1"/>
  <c r="U52" i="1"/>
  <c r="Q52" i="1"/>
  <c r="O52" i="1"/>
  <c r="N52" i="1"/>
  <c r="K52" i="1"/>
  <c r="J52" i="1"/>
  <c r="H52" i="1"/>
  <c r="I52" i="1" s="1"/>
  <c r="G52" i="1"/>
  <c r="D52" i="1"/>
  <c r="R52" i="1" s="1"/>
  <c r="C52" i="1"/>
  <c r="AD52" i="1" s="1"/>
  <c r="AE51" i="1"/>
  <c r="AF51" i="1" s="1"/>
  <c r="AC51" i="1"/>
  <c r="AD51" i="1" s="1"/>
  <c r="AB51" i="1"/>
  <c r="X51" i="1"/>
  <c r="Y51" i="1" s="1"/>
  <c r="V51" i="1"/>
  <c r="W51" i="1" s="1"/>
  <c r="U51" i="1"/>
  <c r="Q51" i="1"/>
  <c r="R51" i="1" s="1"/>
  <c r="O51" i="1"/>
  <c r="N51" i="1"/>
  <c r="J51" i="1"/>
  <c r="K51" i="1" s="1"/>
  <c r="I51" i="1"/>
  <c r="H51" i="1"/>
  <c r="G51" i="1"/>
  <c r="D51" i="1"/>
  <c r="C51" i="1"/>
  <c r="AE50" i="1"/>
  <c r="AF50" i="1" s="1"/>
  <c r="AC50" i="1"/>
  <c r="AD50" i="1" s="1"/>
  <c r="AB50" i="1"/>
  <c r="X50" i="1"/>
  <c r="Y50" i="1" s="1"/>
  <c r="V50" i="1"/>
  <c r="W50" i="1" s="1"/>
  <c r="U50" i="1"/>
  <c r="Q50" i="1"/>
  <c r="R50" i="1" s="1"/>
  <c r="O50" i="1"/>
  <c r="N50" i="1"/>
  <c r="J50" i="1"/>
  <c r="K50" i="1" s="1"/>
  <c r="H50" i="1"/>
  <c r="I50" i="1" s="1"/>
  <c r="G50" i="1"/>
  <c r="D50" i="1"/>
  <c r="C50" i="1"/>
  <c r="AE49" i="1"/>
  <c r="AC49" i="1"/>
  <c r="AD49" i="1" s="1"/>
  <c r="AB49" i="1"/>
  <c r="Y49" i="1"/>
  <c r="X49" i="1"/>
  <c r="V49" i="1"/>
  <c r="W49" i="1" s="1"/>
  <c r="U49" i="1"/>
  <c r="Q49" i="1"/>
  <c r="R49" i="1" s="1"/>
  <c r="O49" i="1"/>
  <c r="N49" i="1"/>
  <c r="J49" i="1"/>
  <c r="K49" i="1" s="1"/>
  <c r="H49" i="1"/>
  <c r="I49" i="1" s="1"/>
  <c r="G49" i="1"/>
  <c r="D49" i="1"/>
  <c r="AF49" i="1" s="1"/>
  <c r="C49" i="1"/>
  <c r="AE48" i="1"/>
  <c r="AF48" i="1" s="1"/>
  <c r="AC48" i="1"/>
  <c r="AB48" i="1"/>
  <c r="X48" i="1"/>
  <c r="Y48" i="1" s="1"/>
  <c r="W48" i="1"/>
  <c r="V48" i="1"/>
  <c r="U48" i="1"/>
  <c r="R48" i="1"/>
  <c r="Q48" i="1"/>
  <c r="O48" i="1"/>
  <c r="N48" i="1"/>
  <c r="K48" i="1"/>
  <c r="J48" i="1"/>
  <c r="H48" i="1"/>
  <c r="I48" i="1" s="1"/>
  <c r="G48" i="1"/>
  <c r="D48" i="1"/>
  <c r="C48" i="1"/>
  <c r="AD48" i="1" s="1"/>
  <c r="AE47" i="1"/>
  <c r="AF47" i="1" s="1"/>
  <c r="AC47" i="1"/>
  <c r="AD47" i="1" s="1"/>
  <c r="AB47" i="1"/>
  <c r="X47" i="1"/>
  <c r="Y47" i="1" s="1"/>
  <c r="V47" i="1"/>
  <c r="W47" i="1" s="1"/>
  <c r="U47" i="1"/>
  <c r="Q47" i="1"/>
  <c r="R47" i="1" s="1"/>
  <c r="O47" i="1"/>
  <c r="N47" i="1"/>
  <c r="J47" i="1"/>
  <c r="K47" i="1" s="1"/>
  <c r="I47" i="1"/>
  <c r="H47" i="1"/>
  <c r="G47" i="1"/>
  <c r="D47" i="1"/>
  <c r="C47" i="1"/>
  <c r="AE46" i="1"/>
  <c r="AF46" i="1" s="1"/>
  <c r="AC46" i="1"/>
  <c r="AD46" i="1" s="1"/>
  <c r="AB46" i="1"/>
  <c r="X46" i="1"/>
  <c r="Y46" i="1" s="1"/>
  <c r="V46" i="1"/>
  <c r="W46" i="1" s="1"/>
  <c r="U46" i="1"/>
  <c r="Q46" i="1"/>
  <c r="R46" i="1" s="1"/>
  <c r="O46" i="1"/>
  <c r="N46" i="1"/>
  <c r="J46" i="1"/>
  <c r="K46" i="1" s="1"/>
  <c r="H46" i="1"/>
  <c r="I46" i="1" s="1"/>
  <c r="G46" i="1"/>
  <c r="D46" i="1"/>
  <c r="C46" i="1"/>
  <c r="AE45" i="1"/>
  <c r="AC45" i="1"/>
  <c r="AD45" i="1" s="1"/>
  <c r="AB45" i="1"/>
  <c r="Y45" i="1"/>
  <c r="X45" i="1"/>
  <c r="V45" i="1"/>
  <c r="W45" i="1" s="1"/>
  <c r="U45" i="1"/>
  <c r="Q45" i="1"/>
  <c r="R45" i="1" s="1"/>
  <c r="O45" i="1"/>
  <c r="N45" i="1"/>
  <c r="J45" i="1"/>
  <c r="K45" i="1" s="1"/>
  <c r="H45" i="1"/>
  <c r="I45" i="1" s="1"/>
  <c r="G45" i="1"/>
  <c r="D45" i="1"/>
  <c r="AF45" i="1" s="1"/>
  <c r="C45" i="1"/>
  <c r="AE44" i="1"/>
  <c r="AF44" i="1" s="1"/>
  <c r="AC44" i="1"/>
  <c r="AB44" i="1"/>
  <c r="X44" i="1"/>
  <c r="Y44" i="1" s="1"/>
  <c r="W44" i="1"/>
  <c r="V44" i="1"/>
  <c r="U44" i="1"/>
  <c r="R44" i="1"/>
  <c r="Q44" i="1"/>
  <c r="O44" i="1"/>
  <c r="N44" i="1"/>
  <c r="K44" i="1"/>
  <c r="J44" i="1"/>
  <c r="H44" i="1"/>
  <c r="I44" i="1" s="1"/>
  <c r="G44" i="1"/>
  <c r="D44" i="1"/>
  <c r="C44" i="1"/>
  <c r="AD44" i="1" s="1"/>
  <c r="AE43" i="1"/>
  <c r="AF43" i="1" s="1"/>
  <c r="AC43" i="1"/>
  <c r="AD43" i="1" s="1"/>
  <c r="AB43" i="1"/>
  <c r="X43" i="1"/>
  <c r="Y43" i="1" s="1"/>
  <c r="V43" i="1"/>
  <c r="W43" i="1" s="1"/>
  <c r="U43" i="1"/>
  <c r="Q43" i="1"/>
  <c r="R43" i="1" s="1"/>
  <c r="O43" i="1"/>
  <c r="N43" i="1"/>
  <c r="J43" i="1"/>
  <c r="K43" i="1" s="1"/>
  <c r="I43" i="1"/>
  <c r="H43" i="1"/>
  <c r="G43" i="1"/>
  <c r="D43" i="1"/>
  <c r="C43" i="1"/>
  <c r="AE42" i="1"/>
  <c r="AF42" i="1" s="1"/>
  <c r="AC42" i="1"/>
  <c r="AD42" i="1" s="1"/>
  <c r="AB42" i="1"/>
  <c r="X42" i="1"/>
  <c r="Y42" i="1" s="1"/>
  <c r="V42" i="1"/>
  <c r="W42" i="1" s="1"/>
  <c r="U42" i="1"/>
  <c r="Q42" i="1"/>
  <c r="R42" i="1" s="1"/>
  <c r="O42" i="1"/>
  <c r="N42" i="1"/>
  <c r="J42" i="1"/>
  <c r="K42" i="1" s="1"/>
  <c r="H42" i="1"/>
  <c r="I42" i="1" s="1"/>
  <c r="G42" i="1"/>
  <c r="D42" i="1"/>
  <c r="C42" i="1"/>
  <c r="AE41" i="1"/>
  <c r="AC41" i="1"/>
  <c r="AD41" i="1" s="1"/>
  <c r="AB41" i="1"/>
  <c r="Y41" i="1"/>
  <c r="X41" i="1"/>
  <c r="V41" i="1"/>
  <c r="W41" i="1" s="1"/>
  <c r="U41" i="1"/>
  <c r="Q41" i="1"/>
  <c r="R41" i="1" s="1"/>
  <c r="O41" i="1"/>
  <c r="N41" i="1"/>
  <c r="J41" i="1"/>
  <c r="K41" i="1" s="1"/>
  <c r="H41" i="1"/>
  <c r="I41" i="1" s="1"/>
  <c r="G41" i="1"/>
  <c r="D41" i="1"/>
  <c r="AF41" i="1" s="1"/>
  <c r="C41" i="1"/>
  <c r="AE40" i="1"/>
  <c r="AF40" i="1" s="1"/>
  <c r="AC40" i="1"/>
  <c r="AB40" i="1"/>
  <c r="X40" i="1"/>
  <c r="Y40" i="1" s="1"/>
  <c r="W40" i="1"/>
  <c r="V40" i="1"/>
  <c r="U40" i="1"/>
  <c r="R40" i="1"/>
  <c r="Q40" i="1"/>
  <c r="O40" i="1"/>
  <c r="N40" i="1"/>
  <c r="K40" i="1"/>
  <c r="J40" i="1"/>
  <c r="H40" i="1"/>
  <c r="I40" i="1" s="1"/>
  <c r="G40" i="1"/>
  <c r="D40" i="1"/>
  <c r="C40" i="1"/>
  <c r="AD40" i="1" s="1"/>
  <c r="AE39" i="1"/>
  <c r="AF39" i="1" s="1"/>
  <c r="AC39" i="1"/>
  <c r="AD39" i="1" s="1"/>
  <c r="AB39" i="1"/>
  <c r="X39" i="1"/>
  <c r="Y39" i="1" s="1"/>
  <c r="V39" i="1"/>
  <c r="W39" i="1" s="1"/>
  <c r="U39" i="1"/>
  <c r="Q39" i="1"/>
  <c r="R39" i="1" s="1"/>
  <c r="O39" i="1"/>
  <c r="N39" i="1"/>
  <c r="J39" i="1"/>
  <c r="K39" i="1" s="1"/>
  <c r="I39" i="1"/>
  <c r="H39" i="1"/>
  <c r="G39" i="1"/>
  <c r="D39" i="1"/>
  <c r="C39" i="1"/>
  <c r="AE38" i="1"/>
  <c r="AF38" i="1" s="1"/>
  <c r="AC38" i="1"/>
  <c r="AD38" i="1" s="1"/>
  <c r="AB38" i="1"/>
  <c r="X38" i="1"/>
  <c r="Y38" i="1" s="1"/>
  <c r="V38" i="1"/>
  <c r="W38" i="1" s="1"/>
  <c r="U38" i="1"/>
  <c r="Q38" i="1"/>
  <c r="R38" i="1" s="1"/>
  <c r="O38" i="1"/>
  <c r="N38" i="1"/>
  <c r="J38" i="1"/>
  <c r="K38" i="1" s="1"/>
  <c r="H38" i="1"/>
  <c r="I38" i="1" s="1"/>
  <c r="G38" i="1"/>
  <c r="D38" i="1"/>
  <c r="C38" i="1"/>
  <c r="AE37" i="1"/>
  <c r="AC37" i="1"/>
  <c r="AD37" i="1" s="1"/>
  <c r="AB37" i="1"/>
  <c r="Y37" i="1"/>
  <c r="X37" i="1"/>
  <c r="V37" i="1"/>
  <c r="W37" i="1" s="1"/>
  <c r="U37" i="1"/>
  <c r="Q37" i="1"/>
  <c r="R37" i="1" s="1"/>
  <c r="O37" i="1"/>
  <c r="N37" i="1"/>
  <c r="J37" i="1"/>
  <c r="K37" i="1" s="1"/>
  <c r="H37" i="1"/>
  <c r="I37" i="1" s="1"/>
  <c r="G37" i="1"/>
  <c r="D37" i="1"/>
  <c r="AF37" i="1" s="1"/>
  <c r="C37" i="1"/>
  <c r="AE36" i="1"/>
  <c r="AF36" i="1" s="1"/>
  <c r="AC36" i="1"/>
  <c r="AB36" i="1"/>
  <c r="X36" i="1"/>
  <c r="Y36" i="1" s="1"/>
  <c r="W36" i="1"/>
  <c r="V36" i="1"/>
  <c r="U36" i="1"/>
  <c r="R36" i="1"/>
  <c r="Q36" i="1"/>
  <c r="O36" i="1"/>
  <c r="N36" i="1"/>
  <c r="K36" i="1"/>
  <c r="J36" i="1"/>
  <c r="H36" i="1"/>
  <c r="I36" i="1" s="1"/>
  <c r="G36" i="1"/>
  <c r="D36" i="1"/>
  <c r="C36" i="1"/>
  <c r="AD36" i="1" s="1"/>
  <c r="AE35" i="1"/>
  <c r="AF35" i="1" s="1"/>
  <c r="AC35" i="1"/>
  <c r="AD35" i="1" s="1"/>
  <c r="AB35" i="1"/>
  <c r="X35" i="1"/>
  <c r="Y35" i="1" s="1"/>
  <c r="V35" i="1"/>
  <c r="W35" i="1" s="1"/>
  <c r="U35" i="1"/>
  <c r="Q35" i="1"/>
  <c r="R35" i="1" s="1"/>
  <c r="O35" i="1"/>
  <c r="N35" i="1"/>
  <c r="J35" i="1"/>
  <c r="K35" i="1" s="1"/>
  <c r="I35" i="1"/>
  <c r="H35" i="1"/>
  <c r="G35" i="1"/>
  <c r="D35" i="1"/>
  <c r="C35" i="1"/>
  <c r="AE34" i="1"/>
  <c r="AF34" i="1" s="1"/>
  <c r="AC34" i="1"/>
  <c r="AD34" i="1" s="1"/>
  <c r="AB34" i="1"/>
  <c r="X34" i="1"/>
  <c r="Y34" i="1" s="1"/>
  <c r="V34" i="1"/>
  <c r="W34" i="1" s="1"/>
  <c r="U34" i="1"/>
  <c r="Q34" i="1"/>
  <c r="R34" i="1" s="1"/>
  <c r="O34" i="1"/>
  <c r="N34" i="1"/>
  <c r="J34" i="1"/>
  <c r="K34" i="1" s="1"/>
  <c r="H34" i="1"/>
  <c r="I34" i="1" s="1"/>
  <c r="G34" i="1"/>
  <c r="D34" i="1"/>
  <c r="C34" i="1"/>
  <c r="AE33" i="1"/>
  <c r="AC33" i="1"/>
  <c r="AD33" i="1" s="1"/>
  <c r="AB33" i="1"/>
  <c r="Y33" i="1"/>
  <c r="X33" i="1"/>
  <c r="V33" i="1"/>
  <c r="W33" i="1" s="1"/>
  <c r="U33" i="1"/>
  <c r="Q33" i="1"/>
  <c r="R33" i="1" s="1"/>
  <c r="O33" i="1"/>
  <c r="N33" i="1"/>
  <c r="J33" i="1"/>
  <c r="K33" i="1" s="1"/>
  <c r="H33" i="1"/>
  <c r="I33" i="1" s="1"/>
  <c r="G33" i="1"/>
  <c r="D33" i="1"/>
  <c r="AF33" i="1" s="1"/>
  <c r="C33" i="1"/>
  <c r="AE32" i="1"/>
  <c r="AF32" i="1" s="1"/>
  <c r="AC32" i="1"/>
  <c r="AB32" i="1"/>
  <c r="X32" i="1"/>
  <c r="Y32" i="1" s="1"/>
  <c r="W32" i="1"/>
  <c r="V32" i="1"/>
  <c r="U32" i="1"/>
  <c r="R32" i="1"/>
  <c r="Q32" i="1"/>
  <c r="O32" i="1"/>
  <c r="N32" i="1"/>
  <c r="K32" i="1"/>
  <c r="J32" i="1"/>
  <c r="H32" i="1"/>
  <c r="I32" i="1" s="1"/>
  <c r="G32" i="1"/>
  <c r="D32" i="1"/>
  <c r="C32" i="1"/>
  <c r="AD32" i="1" s="1"/>
  <c r="AE31" i="1"/>
  <c r="AF31" i="1" s="1"/>
  <c r="AC31" i="1"/>
  <c r="AD31" i="1" s="1"/>
  <c r="AB31" i="1"/>
  <c r="X31" i="1"/>
  <c r="Y31" i="1" s="1"/>
  <c r="V31" i="1"/>
  <c r="W31" i="1" s="1"/>
  <c r="U31" i="1"/>
  <c r="Q31" i="1"/>
  <c r="R31" i="1" s="1"/>
  <c r="O31" i="1"/>
  <c r="N31" i="1"/>
  <c r="J31" i="1"/>
  <c r="K31" i="1" s="1"/>
  <c r="I31" i="1"/>
  <c r="H31" i="1"/>
  <c r="G31" i="1"/>
  <c r="D31" i="1"/>
  <c r="C31" i="1"/>
  <c r="AE30" i="1"/>
  <c r="AF30" i="1" s="1"/>
  <c r="AC30" i="1"/>
  <c r="AD30" i="1" s="1"/>
  <c r="AB30" i="1"/>
  <c r="X30" i="1"/>
  <c r="Y30" i="1" s="1"/>
  <c r="V30" i="1"/>
  <c r="W30" i="1" s="1"/>
  <c r="U30" i="1"/>
  <c r="Q30" i="1"/>
  <c r="R30" i="1" s="1"/>
  <c r="O30" i="1"/>
  <c r="N30" i="1"/>
  <c r="J30" i="1"/>
  <c r="K30" i="1" s="1"/>
  <c r="H30" i="1"/>
  <c r="I30" i="1" s="1"/>
  <c r="G30" i="1"/>
  <c r="D30" i="1"/>
  <c r="C30" i="1"/>
  <c r="AE29" i="1"/>
  <c r="AC29" i="1"/>
  <c r="AD29" i="1" s="1"/>
  <c r="AB29" i="1"/>
  <c r="Y29" i="1"/>
  <c r="X29" i="1"/>
  <c r="V29" i="1"/>
  <c r="W29" i="1" s="1"/>
  <c r="U29" i="1"/>
  <c r="Q29" i="1"/>
  <c r="R29" i="1" s="1"/>
  <c r="O29" i="1"/>
  <c r="N29" i="1"/>
  <c r="J29" i="1"/>
  <c r="K29" i="1" s="1"/>
  <c r="H29" i="1"/>
  <c r="I29" i="1" s="1"/>
  <c r="G29" i="1"/>
  <c r="D29" i="1"/>
  <c r="AF29" i="1" s="1"/>
  <c r="C29" i="1"/>
  <c r="AE28" i="1"/>
  <c r="AF28" i="1" s="1"/>
  <c r="AC28" i="1"/>
  <c r="AB28" i="1"/>
  <c r="X28" i="1"/>
  <c r="Y28" i="1" s="1"/>
  <c r="W28" i="1"/>
  <c r="V28" i="1"/>
  <c r="U28" i="1"/>
  <c r="R28" i="1"/>
  <c r="Q28" i="1"/>
  <c r="O28" i="1"/>
  <c r="N28" i="1"/>
  <c r="K28" i="1"/>
  <c r="J28" i="1"/>
  <c r="H28" i="1"/>
  <c r="I28" i="1" s="1"/>
  <c r="G28" i="1"/>
  <c r="D28" i="1"/>
  <c r="C28" i="1"/>
  <c r="AD28" i="1" s="1"/>
  <c r="AE27" i="1"/>
  <c r="AF27" i="1" s="1"/>
  <c r="AC27" i="1"/>
  <c r="AD27" i="1" s="1"/>
  <c r="AB27" i="1"/>
  <c r="X27" i="1"/>
  <c r="Y27" i="1" s="1"/>
  <c r="V27" i="1"/>
  <c r="W27" i="1" s="1"/>
  <c r="U27" i="1"/>
  <c r="Q27" i="1"/>
  <c r="R27" i="1" s="1"/>
  <c r="O27" i="1"/>
  <c r="N27" i="1"/>
  <c r="J27" i="1"/>
  <c r="K27" i="1" s="1"/>
  <c r="I27" i="1"/>
  <c r="H27" i="1"/>
  <c r="G27" i="1"/>
  <c r="D27" i="1"/>
  <c r="C27" i="1"/>
  <c r="AE26" i="1"/>
  <c r="AF26" i="1" s="1"/>
  <c r="AC26" i="1"/>
  <c r="AD26" i="1" s="1"/>
  <c r="AB26" i="1"/>
  <c r="X26" i="1"/>
  <c r="Y26" i="1" s="1"/>
  <c r="V26" i="1"/>
  <c r="W26" i="1" s="1"/>
  <c r="U26" i="1"/>
  <c r="Q26" i="1"/>
  <c r="R26" i="1" s="1"/>
  <c r="O26" i="1"/>
  <c r="N26" i="1"/>
  <c r="J26" i="1"/>
  <c r="K26" i="1" s="1"/>
  <c r="H26" i="1"/>
  <c r="I26" i="1" s="1"/>
  <c r="G26" i="1"/>
  <c r="D26" i="1"/>
  <c r="C26" i="1"/>
  <c r="AE25" i="1"/>
  <c r="AC25" i="1"/>
  <c r="AD25" i="1" s="1"/>
  <c r="AB25" i="1"/>
  <c r="Y25" i="1"/>
  <c r="X25" i="1"/>
  <c r="V25" i="1"/>
  <c r="W25" i="1" s="1"/>
  <c r="U25" i="1"/>
  <c r="Q25" i="1"/>
  <c r="R25" i="1" s="1"/>
  <c r="O25" i="1"/>
  <c r="N25" i="1"/>
  <c r="J25" i="1"/>
  <c r="K25" i="1" s="1"/>
  <c r="H25" i="1"/>
  <c r="I25" i="1" s="1"/>
  <c r="G25" i="1"/>
  <c r="D25" i="1"/>
  <c r="AF25" i="1" s="1"/>
  <c r="C25" i="1"/>
  <c r="AE24" i="1"/>
  <c r="AF24" i="1" s="1"/>
  <c r="AC24" i="1"/>
  <c r="AB24" i="1"/>
  <c r="X24" i="1"/>
  <c r="Y24" i="1" s="1"/>
  <c r="W24" i="1"/>
  <c r="V24" i="1"/>
  <c r="U24" i="1"/>
  <c r="R24" i="1"/>
  <c r="Q24" i="1"/>
  <c r="O24" i="1"/>
  <c r="N24" i="1"/>
  <c r="K24" i="1"/>
  <c r="J24" i="1"/>
  <c r="H24" i="1"/>
  <c r="I24" i="1" s="1"/>
  <c r="G24" i="1"/>
  <c r="D24" i="1"/>
  <c r="C24" i="1"/>
  <c r="AD24" i="1" s="1"/>
  <c r="AE23" i="1"/>
  <c r="AF23" i="1" s="1"/>
  <c r="AC23" i="1"/>
  <c r="AD23" i="1" s="1"/>
  <c r="AB23" i="1"/>
  <c r="X23" i="1"/>
  <c r="Y23" i="1" s="1"/>
  <c r="V23" i="1"/>
  <c r="W23" i="1" s="1"/>
  <c r="U23" i="1"/>
  <c r="Q23" i="1"/>
  <c r="R23" i="1" s="1"/>
  <c r="O23" i="1"/>
  <c r="N23" i="1"/>
  <c r="J23" i="1"/>
  <c r="K23" i="1" s="1"/>
  <c r="I23" i="1"/>
  <c r="H23" i="1"/>
  <c r="G23" i="1"/>
  <c r="D23" i="1"/>
  <c r="C23" i="1"/>
  <c r="AE22" i="1"/>
  <c r="AF22" i="1" s="1"/>
  <c r="AC22" i="1"/>
  <c r="AD22" i="1" s="1"/>
  <c r="AB22" i="1"/>
  <c r="X22" i="1"/>
  <c r="Y22" i="1" s="1"/>
  <c r="V22" i="1"/>
  <c r="W22" i="1" s="1"/>
  <c r="U22" i="1"/>
  <c r="Q22" i="1"/>
  <c r="R22" i="1" s="1"/>
  <c r="O22" i="1"/>
  <c r="N22" i="1"/>
  <c r="J22" i="1"/>
  <c r="K22" i="1" s="1"/>
  <c r="H22" i="1"/>
  <c r="I22" i="1" s="1"/>
  <c r="G22" i="1"/>
  <c r="D22" i="1"/>
  <c r="C22" i="1"/>
  <c r="AE21" i="1"/>
  <c r="AC21" i="1"/>
  <c r="AD21" i="1" s="1"/>
  <c r="AB21" i="1"/>
  <c r="Y21" i="1"/>
  <c r="X21" i="1"/>
  <c r="V21" i="1"/>
  <c r="W21" i="1" s="1"/>
  <c r="U21" i="1"/>
  <c r="Q21" i="1"/>
  <c r="R21" i="1" s="1"/>
  <c r="O21" i="1"/>
  <c r="N21" i="1"/>
  <c r="J21" i="1"/>
  <c r="K21" i="1" s="1"/>
  <c r="H21" i="1"/>
  <c r="I21" i="1" s="1"/>
  <c r="G21" i="1"/>
  <c r="D21" i="1"/>
  <c r="AF21" i="1" s="1"/>
  <c r="C21" i="1"/>
  <c r="AE20" i="1"/>
  <c r="AF20" i="1" s="1"/>
  <c r="AC20" i="1"/>
  <c r="AB20" i="1"/>
  <c r="X20" i="1"/>
  <c r="Y20" i="1" s="1"/>
  <c r="W20" i="1"/>
  <c r="V20" i="1"/>
  <c r="U20" i="1"/>
  <c r="R20" i="1"/>
  <c r="Q20" i="1"/>
  <c r="O20" i="1"/>
  <c r="N20" i="1"/>
  <c r="K20" i="1"/>
  <c r="J20" i="1"/>
  <c r="H20" i="1"/>
  <c r="I20" i="1" s="1"/>
  <c r="G20" i="1"/>
  <c r="D20" i="1"/>
  <c r="C20" i="1"/>
  <c r="AD20" i="1" s="1"/>
  <c r="AE19" i="1"/>
  <c r="AF19" i="1" s="1"/>
  <c r="AC19" i="1"/>
  <c r="AD19" i="1" s="1"/>
  <c r="AB19" i="1"/>
  <c r="X19" i="1"/>
  <c r="Y19" i="1" s="1"/>
  <c r="V19" i="1"/>
  <c r="W19" i="1" s="1"/>
  <c r="U19" i="1"/>
  <c r="Q19" i="1"/>
  <c r="R19" i="1" s="1"/>
  <c r="O19" i="1"/>
  <c r="N19" i="1"/>
  <c r="J19" i="1"/>
  <c r="K19" i="1" s="1"/>
  <c r="I19" i="1"/>
  <c r="H19" i="1"/>
  <c r="G19" i="1"/>
  <c r="D19" i="1"/>
  <c r="C19" i="1"/>
  <c r="AE18" i="1"/>
  <c r="AF18" i="1" s="1"/>
  <c r="AC18" i="1"/>
  <c r="AD18" i="1" s="1"/>
  <c r="AB18" i="1"/>
  <c r="X18" i="1"/>
  <c r="Y18" i="1" s="1"/>
  <c r="V18" i="1"/>
  <c r="W18" i="1" s="1"/>
  <c r="U18" i="1"/>
  <c r="Q18" i="1"/>
  <c r="R18" i="1" s="1"/>
  <c r="O18" i="1"/>
  <c r="N18" i="1"/>
  <c r="J18" i="1"/>
  <c r="K18" i="1" s="1"/>
  <c r="H18" i="1"/>
  <c r="I18" i="1" s="1"/>
  <c r="G18" i="1"/>
  <c r="D18" i="1"/>
  <c r="C18" i="1"/>
  <c r="AE17" i="1"/>
  <c r="AC17" i="1"/>
  <c r="AD17" i="1" s="1"/>
  <c r="AB17" i="1"/>
  <c r="Y17" i="1"/>
  <c r="X17" i="1"/>
  <c r="V17" i="1"/>
  <c r="W17" i="1" s="1"/>
  <c r="U17" i="1"/>
  <c r="Q17" i="1"/>
  <c r="R17" i="1" s="1"/>
  <c r="O17" i="1"/>
  <c r="N17" i="1"/>
  <c r="J17" i="1"/>
  <c r="K17" i="1" s="1"/>
  <c r="H17" i="1"/>
  <c r="I17" i="1" s="1"/>
  <c r="G17" i="1"/>
  <c r="D17" i="1"/>
  <c r="AF17" i="1" s="1"/>
  <c r="C17" i="1"/>
  <c r="AE16" i="1"/>
  <c r="AF16" i="1" s="1"/>
  <c r="AC16" i="1"/>
  <c r="AB16" i="1"/>
  <c r="X16" i="1"/>
  <c r="Y16" i="1" s="1"/>
  <c r="W16" i="1"/>
  <c r="V16" i="1"/>
  <c r="U16" i="1"/>
  <c r="R16" i="1"/>
  <c r="Q16" i="1"/>
  <c r="O16" i="1"/>
  <c r="N16" i="1"/>
  <c r="K16" i="1"/>
  <c r="J16" i="1"/>
  <c r="H16" i="1"/>
  <c r="I16" i="1" s="1"/>
  <c r="G16" i="1"/>
  <c r="D16" i="1"/>
  <c r="C16" i="1"/>
  <c r="AD16" i="1" s="1"/>
  <c r="AE15" i="1"/>
  <c r="AF15" i="1" s="1"/>
  <c r="AC15" i="1"/>
  <c r="AD15" i="1" s="1"/>
  <c r="AB15" i="1"/>
  <c r="X15" i="1"/>
  <c r="Y15" i="1" s="1"/>
  <c r="V15" i="1"/>
  <c r="W15" i="1" s="1"/>
  <c r="U15" i="1"/>
  <c r="Q15" i="1"/>
  <c r="R15" i="1" s="1"/>
  <c r="O15" i="1"/>
  <c r="N15" i="1"/>
  <c r="J15" i="1"/>
  <c r="K15" i="1" s="1"/>
  <c r="I15" i="1"/>
  <c r="H15" i="1"/>
  <c r="G15" i="1"/>
  <c r="D15" i="1"/>
  <c r="C15" i="1"/>
  <c r="AE14" i="1"/>
  <c r="AF14" i="1" s="1"/>
  <c r="AC14" i="1"/>
  <c r="AD14" i="1" s="1"/>
  <c r="AB14" i="1"/>
  <c r="X14" i="1"/>
  <c r="Y14" i="1" s="1"/>
  <c r="V14" i="1"/>
  <c r="W14" i="1" s="1"/>
  <c r="U14" i="1"/>
  <c r="Q14" i="1"/>
  <c r="R14" i="1" s="1"/>
  <c r="O14" i="1"/>
  <c r="N14" i="1"/>
  <c r="J14" i="1"/>
  <c r="K14" i="1" s="1"/>
  <c r="H14" i="1"/>
  <c r="I14" i="1" s="1"/>
  <c r="G14" i="1"/>
  <c r="D14" i="1"/>
  <c r="C14" i="1"/>
  <c r="AE13" i="1"/>
  <c r="AC13" i="1"/>
  <c r="AD13" i="1" s="1"/>
  <c r="AB13" i="1"/>
  <c r="Y13" i="1"/>
  <c r="X13" i="1"/>
  <c r="V13" i="1"/>
  <c r="W13" i="1" s="1"/>
  <c r="U13" i="1"/>
  <c r="Q13" i="1"/>
  <c r="R13" i="1" s="1"/>
  <c r="O13" i="1"/>
  <c r="N13" i="1"/>
  <c r="J13" i="1"/>
  <c r="K13" i="1" s="1"/>
  <c r="H13" i="1"/>
  <c r="I13" i="1" s="1"/>
  <c r="G13" i="1"/>
  <c r="D13" i="1"/>
  <c r="AF13" i="1" s="1"/>
  <c r="C13" i="1"/>
  <c r="AE12" i="1"/>
  <c r="AF12" i="1" s="1"/>
  <c r="AC12" i="1"/>
  <c r="AB12" i="1"/>
  <c r="X12" i="1"/>
  <c r="Y12" i="1" s="1"/>
  <c r="W12" i="1"/>
  <c r="V12" i="1"/>
  <c r="U12" i="1"/>
  <c r="R12" i="1"/>
  <c r="Q12" i="1"/>
  <c r="O12" i="1"/>
  <c r="N12" i="1"/>
  <c r="K12" i="1"/>
  <c r="J12" i="1"/>
  <c r="H12" i="1"/>
  <c r="I12" i="1" s="1"/>
  <c r="G12" i="1"/>
  <c r="D12" i="1"/>
  <c r="C12" i="1"/>
  <c r="AD12" i="1" s="1"/>
  <c r="AE11" i="1"/>
  <c r="AF11" i="1" s="1"/>
  <c r="AC11" i="1"/>
  <c r="AD11" i="1" s="1"/>
  <c r="AB11" i="1"/>
  <c r="X11" i="1"/>
  <c r="Y11" i="1" s="1"/>
  <c r="V11" i="1"/>
  <c r="U11" i="1"/>
  <c r="Q11" i="1"/>
  <c r="R11" i="1" s="1"/>
  <c r="O11" i="1"/>
  <c r="N11" i="1"/>
  <c r="J11" i="1"/>
  <c r="K11" i="1" s="1"/>
  <c r="I11" i="1"/>
  <c r="H11" i="1"/>
  <c r="G11" i="1"/>
  <c r="D11" i="1"/>
  <c r="C11" i="1"/>
  <c r="AE10" i="1"/>
  <c r="AF10" i="1" s="1"/>
  <c r="AC10" i="1"/>
  <c r="AD10" i="1" s="1"/>
  <c r="AB10" i="1"/>
  <c r="X10" i="1"/>
  <c r="Y10" i="1" s="1"/>
  <c r="V10" i="1"/>
  <c r="W10" i="1" s="1"/>
  <c r="U10" i="1"/>
  <c r="Q10" i="1"/>
  <c r="R10" i="1" s="1"/>
  <c r="O10" i="1"/>
  <c r="N10" i="1"/>
  <c r="J10" i="1"/>
  <c r="K10" i="1" s="1"/>
  <c r="H10" i="1"/>
  <c r="I10" i="1" s="1"/>
  <c r="G10" i="1"/>
  <c r="D10" i="1"/>
  <c r="C10" i="1"/>
  <c r="AE9" i="1"/>
  <c r="AC9" i="1"/>
  <c r="AD9" i="1" s="1"/>
  <c r="AB9" i="1"/>
  <c r="Y9" i="1"/>
  <c r="X9" i="1"/>
  <c r="V9" i="1"/>
  <c r="W9" i="1" s="1"/>
  <c r="U9" i="1"/>
  <c r="Q9" i="1"/>
  <c r="R9" i="1" s="1"/>
  <c r="O9" i="1"/>
  <c r="P9" i="1" s="1"/>
  <c r="N9" i="1"/>
  <c r="J9" i="1"/>
  <c r="K9" i="1" s="1"/>
  <c r="H9" i="1"/>
  <c r="I9" i="1" s="1"/>
  <c r="G9" i="1"/>
  <c r="D9" i="1"/>
  <c r="AF9" i="1" s="1"/>
  <c r="C9" i="1"/>
  <c r="Y58" i="1" l="1"/>
</calcChain>
</file>

<file path=xl/sharedStrings.xml><?xml version="1.0" encoding="utf-8"?>
<sst xmlns="http://schemas.openxmlformats.org/spreadsheetml/2006/main" count="95" uniqueCount="58">
  <si>
    <t>Steven Thomson, SRUC - an output of the 2022-27 Strategic Research Programme</t>
  </si>
  <si>
    <t>Claim Size</t>
  </si>
  <si>
    <t>Illustration of financial impact of 410 CI eligibility on smaller herds (based on a request by SCF &amp; SG officials)</t>
  </si>
  <si>
    <t>Based on estimated payment rates published in:</t>
  </si>
  <si>
    <t>https://ruralexchange.scot/policy/ssbss-410day-calving-interval/</t>
  </si>
  <si>
    <t>2023 Base Year</t>
  </si>
  <si>
    <t>Estimated Rate</t>
  </si>
  <si>
    <t>Mainland</t>
  </si>
  <si>
    <t>Islands</t>
  </si>
  <si>
    <t>100% eligible Dams</t>
  </si>
  <si>
    <t>eligibility %</t>
  </si>
  <si>
    <t>Mainland change</t>
  </si>
  <si>
    <t>Island Change</t>
  </si>
  <si>
    <t>410 - eligible dams</t>
  </si>
  <si>
    <t>Illustration impact of 410 CI eligibility on smaller herds in 2023 (based on a request by SCF &amp; SG officials)</t>
  </si>
  <si>
    <t>a</t>
  </si>
  <si>
    <t>b</t>
  </si>
  <si>
    <t>c</t>
  </si>
  <si>
    <t>d = b+c</t>
  </si>
  <si>
    <t>e = d/a</t>
  </si>
  <si>
    <t>f</t>
  </si>
  <si>
    <t>g = f/a</t>
  </si>
  <si>
    <t>Scheme*</t>
  </si>
  <si>
    <t>Herd size 
(number calved in year)</t>
  </si>
  <si>
    <t>BRNs</t>
  </si>
  <si>
    <t>Total Cows calved</t>
  </si>
  <si>
    <t>Eligible Heifers</t>
  </si>
  <si>
    <t>410 eligible cows</t>
  </si>
  <si>
    <t>Total 410 Eligible Dams</t>
  </si>
  <si>
    <t>% 410 Eligible Dams</t>
  </si>
  <si>
    <t>410 Ineligible cows</t>
  </si>
  <si>
    <t>% 410 Ineligible cows</t>
  </si>
  <si>
    <t>Count</t>
  </si>
  <si>
    <t>% of Scheme</t>
  </si>
  <si>
    <t>% of animals</t>
  </si>
  <si>
    <t>SSBSS Mainland</t>
  </si>
  <si>
    <t>Total Mainland</t>
  </si>
  <si>
    <t>less than 10</t>
  </si>
  <si>
    <t>10-19</t>
  </si>
  <si>
    <t>20-29</t>
  </si>
  <si>
    <t>30+</t>
  </si>
  <si>
    <t>SSBSS Island</t>
  </si>
  <si>
    <t>Total Islands</t>
  </si>
  <si>
    <t>Number of 410-day ineligible dams on SSBSS Mainland and Island herds of less than 10 dams calved in 2023 (heifers + previously calved cows)</t>
  </si>
  <si>
    <t>Herd Size</t>
  </si>
  <si>
    <t>Total ineligible dams</t>
  </si>
  <si>
    <t>SSBSS Islands</t>
  </si>
  <si>
    <t>% BRNs</t>
  </si>
  <si>
    <t>Dams calved</t>
  </si>
  <si>
    <t>Ineligible Dams</t>
  </si>
  <si>
    <t>1-9 dams calved in year</t>
  </si>
  <si>
    <t>All</t>
  </si>
  <si>
    <t>2023 No. Eligible Dams</t>
  </si>
  <si>
    <t>* based on beef animals on CPHs associated with SSBSS claim (extract Jan - Dec 2023)</t>
  </si>
  <si>
    <t>Scenario (a) 410 CI - 100% eligible dams</t>
  </si>
  <si>
    <t>Scenario (b) 410 CI: 1 ineligible dam</t>
  </si>
  <si>
    <t>Scenario (c) 410 CI: 2 ineligible dam</t>
  </si>
  <si>
    <t>Scenario (d) 410 CI: 3 ineligible dam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</si>
</sst>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£&quot;#,##0;[Red]\-&quot;£&quot;#,##0"/>
    <numFmt numFmtId="8" formatCode="&quot;£&quot;#,##0.00;[Red]\-&quot;£&quot;#,##0.00"/>
    <numFmt numFmtId="164" formatCode="&quot;£&quot;#,##0"/>
    <numFmt numFmtId="165" formatCode="&quot;£&quot;#,##0.00"/>
    <numFmt numFmtId="166" formatCode="0.0%"/>
    <numFmt numFmtId="167" formatCode="\+&quot;£&quot;#,##0;[Red]\-&quot;£&quot;#,##0"/>
  </numFmts>
  <fonts count="11" x14ac:knownFonts="1">
    <font>
      <sz val="10"/>
      <name val="Arial"/>
    </font>
    <font>
      <sz val="12"/>
      <color theme="1"/>
      <name val="DM Sans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u/>
      <sz val="12"/>
      <name val="Arial"/>
      <family val="2"/>
    </font>
    <font>
      <b/>
      <u/>
      <sz val="10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u/>
      <sz val="11"/>
      <name val="Calibri"/>
      <family val="2"/>
    </font>
    <font>
      <u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7ED6D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7" fillId="0" borderId="0"/>
    <xf numFmtId="9" fontId="7" fillId="0" borderId="0" applyFont="0" applyFill="0" applyBorder="0" applyAlignment="0" applyProtection="0"/>
  </cellStyleXfs>
  <cellXfs count="187">
    <xf numFmtId="0" fontId="0" fillId="0" borderId="0" xfId="0"/>
    <xf numFmtId="0" fontId="2" fillId="0" borderId="0" xfId="0" applyFont="1"/>
    <xf numFmtId="0" fontId="0" fillId="2" borderId="0" xfId="0" applyFill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2" borderId="0" xfId="0" applyFont="1" applyFill="1"/>
    <xf numFmtId="8" fontId="2" fillId="0" borderId="0" xfId="0" applyNumberFormat="1" applyFont="1" applyAlignment="1">
      <alignment horizontal="center"/>
    </xf>
    <xf numFmtId="8" fontId="2" fillId="2" borderId="0" xfId="0" applyNumberFormat="1" applyFont="1" applyFill="1"/>
    <xf numFmtId="0" fontId="3" fillId="0" borderId="0" xfId="0" applyFont="1"/>
    <xf numFmtId="0" fontId="4" fillId="0" borderId="0" xfId="2"/>
    <xf numFmtId="17" fontId="5" fillId="4" borderId="0" xfId="0" applyNumberFormat="1" applyFont="1" applyFill="1" applyAlignment="1">
      <alignment horizontal="left"/>
    </xf>
    <xf numFmtId="0" fontId="0" fillId="4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5" fillId="5" borderId="0" xfId="0" applyFont="1" applyFill="1" applyAlignment="1">
      <alignment horizontal="left"/>
    </xf>
    <xf numFmtId="0" fontId="5" fillId="5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2" fillId="5" borderId="0" xfId="0" applyFont="1" applyFill="1" applyAlignment="1">
      <alignment horizontal="center"/>
    </xf>
    <xf numFmtId="0" fontId="5" fillId="6" borderId="0" xfId="0" applyFont="1" applyFill="1" applyAlignment="1">
      <alignment horizontal="left"/>
    </xf>
    <xf numFmtId="0" fontId="2" fillId="6" borderId="0" xfId="0" applyFont="1" applyFill="1" applyAlignment="1">
      <alignment horizontal="center"/>
    </xf>
    <xf numFmtId="0" fontId="3" fillId="6" borderId="0" xfId="0" applyFont="1" applyFill="1" applyAlignment="1">
      <alignment horizontal="center"/>
    </xf>
    <xf numFmtId="0" fontId="5" fillId="7" borderId="0" xfId="0" applyFont="1" applyFill="1" applyAlignment="1">
      <alignment horizontal="left"/>
    </xf>
    <xf numFmtId="0" fontId="5" fillId="7" borderId="0" xfId="0" applyFont="1" applyFill="1" applyAlignment="1">
      <alignment horizontal="center"/>
    </xf>
    <xf numFmtId="0" fontId="0" fillId="7" borderId="0" xfId="0" applyFill="1" applyAlignment="1">
      <alignment horizontal="center"/>
    </xf>
    <xf numFmtId="8" fontId="2" fillId="7" borderId="0" xfId="0" applyNumberFormat="1" applyFont="1" applyFill="1" applyAlignment="1">
      <alignment horizontal="center"/>
    </xf>
    <xf numFmtId="0" fontId="5" fillId="8" borderId="0" xfId="0" applyFont="1" applyFill="1" applyAlignment="1">
      <alignment horizontal="left"/>
    </xf>
    <xf numFmtId="0" fontId="5" fillId="8" borderId="0" xfId="0" applyFont="1" applyFill="1" applyAlignment="1">
      <alignment horizontal="center"/>
    </xf>
    <xf numFmtId="0" fontId="0" fillId="8" borderId="0" xfId="0" applyFill="1" applyAlignment="1">
      <alignment horizontal="center"/>
    </xf>
    <xf numFmtId="8" fontId="2" fillId="8" borderId="0" xfId="0" applyNumberFormat="1" applyFont="1" applyFill="1" applyAlignment="1">
      <alignment horizontal="center"/>
    </xf>
    <xf numFmtId="0" fontId="6" fillId="4" borderId="0" xfId="0" applyFont="1" applyFill="1" applyAlignment="1">
      <alignment horizontal="center"/>
    </xf>
    <xf numFmtId="164" fontId="6" fillId="4" borderId="0" xfId="0" applyNumberFormat="1" applyFont="1" applyFill="1" applyAlignment="1">
      <alignment horizontal="center"/>
    </xf>
    <xf numFmtId="165" fontId="2" fillId="2" borderId="0" xfId="0" applyNumberFormat="1" applyFont="1" applyFill="1" applyAlignment="1">
      <alignment horizontal="center"/>
    </xf>
    <xf numFmtId="0" fontId="6" fillId="5" borderId="0" xfId="0" applyFont="1" applyFill="1" applyAlignment="1">
      <alignment horizontal="left"/>
    </xf>
    <xf numFmtId="0" fontId="6" fillId="5" borderId="0" xfId="0" applyFont="1" applyFill="1" applyAlignment="1">
      <alignment horizontal="center"/>
    </xf>
    <xf numFmtId="164" fontId="6" fillId="5" borderId="0" xfId="0" applyNumberFormat="1" applyFont="1" applyFill="1" applyAlignment="1">
      <alignment horizontal="center"/>
    </xf>
    <xf numFmtId="0" fontId="6" fillId="6" borderId="0" xfId="0" applyFont="1" applyFill="1" applyAlignment="1">
      <alignment horizontal="left"/>
    </xf>
    <xf numFmtId="0" fontId="6" fillId="6" borderId="0" xfId="0" applyFont="1" applyFill="1" applyAlignment="1">
      <alignment horizontal="center"/>
    </xf>
    <xf numFmtId="164" fontId="6" fillId="6" borderId="0" xfId="0" applyNumberFormat="1" applyFont="1" applyFill="1" applyAlignment="1">
      <alignment horizontal="center"/>
    </xf>
    <xf numFmtId="165" fontId="6" fillId="6" borderId="0" xfId="0" applyNumberFormat="1" applyFont="1" applyFill="1" applyAlignment="1">
      <alignment horizontal="center"/>
    </xf>
    <xf numFmtId="165" fontId="6" fillId="2" borderId="0" xfId="0" applyNumberFormat="1" applyFont="1" applyFill="1"/>
    <xf numFmtId="0" fontId="6" fillId="7" borderId="0" xfId="0" applyFont="1" applyFill="1" applyAlignment="1">
      <alignment horizontal="left"/>
    </xf>
    <xf numFmtId="0" fontId="6" fillId="7" borderId="0" xfId="0" applyFont="1" applyFill="1" applyAlignment="1">
      <alignment horizontal="center"/>
    </xf>
    <xf numFmtId="165" fontId="6" fillId="7" borderId="0" xfId="0" applyNumberFormat="1" applyFont="1" applyFill="1" applyAlignment="1">
      <alignment horizontal="center"/>
    </xf>
    <xf numFmtId="8" fontId="6" fillId="7" borderId="0" xfId="0" applyNumberFormat="1" applyFont="1" applyFill="1" applyAlignment="1">
      <alignment horizontal="center"/>
    </xf>
    <xf numFmtId="8" fontId="6" fillId="2" borderId="0" xfId="0" applyNumberFormat="1" applyFont="1" applyFill="1"/>
    <xf numFmtId="0" fontId="6" fillId="8" borderId="0" xfId="0" applyFont="1" applyFill="1" applyAlignment="1">
      <alignment horizontal="left"/>
    </xf>
    <xf numFmtId="0" fontId="6" fillId="8" borderId="0" xfId="0" applyFont="1" applyFill="1" applyAlignment="1">
      <alignment horizontal="center"/>
    </xf>
    <xf numFmtId="165" fontId="6" fillId="8" borderId="0" xfId="0" applyNumberFormat="1" applyFont="1" applyFill="1" applyAlignment="1">
      <alignment horizontal="center"/>
    </xf>
    <xf numFmtId="8" fontId="6" fillId="8" borderId="0" xfId="0" applyNumberFormat="1" applyFont="1" applyFill="1" applyAlignment="1">
      <alignment horizontal="center"/>
    </xf>
    <xf numFmtId="0" fontId="2" fillId="4" borderId="3" xfId="0" applyFont="1" applyFill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5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/>
    </xf>
    <xf numFmtId="8" fontId="2" fillId="7" borderId="3" xfId="0" applyNumberFormat="1" applyFont="1" applyFill="1" applyBorder="1" applyAlignment="1">
      <alignment horizontal="center" vertical="center" wrapText="1"/>
    </xf>
    <xf numFmtId="8" fontId="2" fillId="2" borderId="0" xfId="0" applyNumberFormat="1" applyFont="1" applyFill="1" applyAlignment="1">
      <alignment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/>
    </xf>
    <xf numFmtId="8" fontId="2" fillId="8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4" borderId="0" xfId="0" applyFont="1" applyFill="1" applyAlignment="1">
      <alignment horizontal="center"/>
    </xf>
    <xf numFmtId="164" fontId="0" fillId="4" borderId="0" xfId="0" applyNumberFormat="1" applyFill="1" applyAlignment="1">
      <alignment horizontal="center"/>
    </xf>
    <xf numFmtId="165" fontId="0" fillId="2" borderId="0" xfId="0" applyNumberFormat="1" applyFill="1" applyAlignment="1">
      <alignment horizontal="center"/>
    </xf>
    <xf numFmtId="9" fontId="2" fillId="5" borderId="0" xfId="1" applyFont="1" applyFill="1" applyBorder="1" applyAlignment="1">
      <alignment horizontal="center"/>
    </xf>
    <xf numFmtId="164" fontId="0" fillId="5" borderId="0" xfId="0" applyNumberFormat="1" applyFill="1" applyAlignment="1">
      <alignment horizontal="center"/>
    </xf>
    <xf numFmtId="165" fontId="2" fillId="0" borderId="0" xfId="0" applyNumberFormat="1" applyFont="1"/>
    <xf numFmtId="9" fontId="2" fillId="6" borderId="0" xfId="1" applyFont="1" applyFill="1" applyAlignment="1">
      <alignment horizontal="center"/>
    </xf>
    <xf numFmtId="6" fontId="3" fillId="6" borderId="0" xfId="0" applyNumberFormat="1" applyFont="1" applyFill="1" applyAlignment="1">
      <alignment horizontal="center"/>
    </xf>
    <xf numFmtId="164" fontId="3" fillId="6" borderId="0" xfId="0" applyNumberFormat="1" applyFont="1" applyFill="1" applyAlignment="1">
      <alignment horizontal="center"/>
    </xf>
    <xf numFmtId="0" fontId="2" fillId="7" borderId="0" xfId="0" applyFont="1" applyFill="1" applyAlignment="1">
      <alignment horizontal="center"/>
    </xf>
    <xf numFmtId="9" fontId="2" fillId="7" borderId="0" xfId="1" applyFont="1" applyFill="1" applyAlignment="1">
      <alignment horizontal="center"/>
    </xf>
    <xf numFmtId="164" fontId="0" fillId="7" borderId="0" xfId="0" applyNumberFormat="1" applyFill="1" applyAlignment="1">
      <alignment horizontal="center"/>
    </xf>
    <xf numFmtId="0" fontId="2" fillId="8" borderId="0" xfId="0" applyFont="1" applyFill="1" applyAlignment="1">
      <alignment horizontal="center"/>
    </xf>
    <xf numFmtId="9" fontId="2" fillId="8" borderId="0" xfId="1" applyFont="1" applyFill="1" applyAlignment="1">
      <alignment horizontal="center"/>
    </xf>
    <xf numFmtId="6" fontId="0" fillId="8" borderId="0" xfId="0" applyNumberFormat="1" applyFill="1" applyAlignment="1">
      <alignment horizontal="center"/>
    </xf>
    <xf numFmtId="9" fontId="2" fillId="5" borderId="0" xfId="1" applyFont="1" applyFill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2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165" fontId="2" fillId="2" borderId="0" xfId="0" applyNumberFormat="1" applyFont="1" applyFill="1"/>
    <xf numFmtId="0" fontId="7" fillId="0" borderId="0" xfId="3"/>
    <xf numFmtId="0" fontId="7" fillId="3" borderId="4" xfId="3" applyFill="1" applyBorder="1"/>
    <xf numFmtId="0" fontId="7" fillId="3" borderId="5" xfId="3" applyFill="1" applyBorder="1" applyAlignment="1">
      <alignment horizontal="center"/>
    </xf>
    <xf numFmtId="0" fontId="7" fillId="3" borderId="6" xfId="3" applyFill="1" applyBorder="1" applyAlignment="1">
      <alignment horizontal="center"/>
    </xf>
    <xf numFmtId="0" fontId="7" fillId="0" borderId="0" xfId="3" applyAlignment="1">
      <alignment horizontal="center"/>
    </xf>
    <xf numFmtId="0" fontId="8" fillId="0" borderId="0" xfId="3" applyFont="1" applyAlignment="1">
      <alignment horizontal="center" wrapText="1"/>
    </xf>
    <xf numFmtId="0" fontId="8" fillId="3" borderId="10" xfId="3" applyFont="1" applyFill="1" applyBorder="1" applyAlignment="1">
      <alignment horizontal="center"/>
    </xf>
    <xf numFmtId="0" fontId="8" fillId="3" borderId="11" xfId="3" applyFont="1" applyFill="1" applyBorder="1" applyAlignment="1">
      <alignment horizontal="center"/>
    </xf>
    <xf numFmtId="0" fontId="8" fillId="3" borderId="12" xfId="3" applyFont="1" applyFill="1" applyBorder="1" applyAlignment="1">
      <alignment horizontal="center" wrapText="1"/>
    </xf>
    <xf numFmtId="0" fontId="8" fillId="3" borderId="10" xfId="3" applyFont="1" applyFill="1" applyBorder="1" applyAlignment="1">
      <alignment horizontal="center" wrapText="1"/>
    </xf>
    <xf numFmtId="0" fontId="8" fillId="9" borderId="8" xfId="3" applyFont="1" applyFill="1" applyBorder="1"/>
    <xf numFmtId="3" fontId="8" fillId="9" borderId="13" xfId="3" applyNumberFormat="1" applyFont="1" applyFill="1" applyBorder="1" applyAlignment="1">
      <alignment horizontal="center"/>
    </xf>
    <xf numFmtId="9" fontId="8" fillId="9" borderId="14" xfId="4" applyFont="1" applyFill="1" applyBorder="1" applyAlignment="1">
      <alignment horizontal="center"/>
    </xf>
    <xf numFmtId="3" fontId="8" fillId="9" borderId="15" xfId="3" applyNumberFormat="1" applyFont="1" applyFill="1" applyBorder="1" applyAlignment="1">
      <alignment horizontal="center"/>
    </xf>
    <xf numFmtId="3" fontId="8" fillId="9" borderId="0" xfId="3" applyNumberFormat="1" applyFont="1" applyFill="1" applyAlignment="1">
      <alignment horizontal="center"/>
    </xf>
    <xf numFmtId="9" fontId="8" fillId="9" borderId="14" xfId="1" applyFont="1" applyFill="1" applyBorder="1" applyAlignment="1">
      <alignment horizontal="center"/>
    </xf>
    <xf numFmtId="166" fontId="8" fillId="9" borderId="14" xfId="4" applyNumberFormat="1" applyFont="1" applyFill="1" applyBorder="1" applyAlignment="1">
      <alignment horizontal="center"/>
    </xf>
    <xf numFmtId="166" fontId="8" fillId="0" borderId="0" xfId="4" applyNumberFormat="1" applyFont="1" applyFill="1" applyBorder="1" applyAlignment="1">
      <alignment horizontal="center"/>
    </xf>
    <xf numFmtId="0" fontId="7" fillId="9" borderId="14" xfId="3" applyFill="1" applyBorder="1"/>
    <xf numFmtId="3" fontId="7" fillId="9" borderId="13" xfId="3" applyNumberFormat="1" applyFill="1" applyBorder="1" applyAlignment="1">
      <alignment horizontal="center"/>
    </xf>
    <xf numFmtId="3" fontId="7" fillId="9" borderId="15" xfId="3" applyNumberFormat="1" applyFill="1" applyBorder="1" applyAlignment="1">
      <alignment horizontal="center"/>
    </xf>
    <xf numFmtId="166" fontId="7" fillId="9" borderId="13" xfId="1" applyNumberFormat="1" applyFont="1" applyFill="1" applyBorder="1" applyAlignment="1">
      <alignment horizontal="center"/>
    </xf>
    <xf numFmtId="3" fontId="7" fillId="9" borderId="0" xfId="3" applyNumberFormat="1" applyFill="1" applyAlignment="1">
      <alignment horizontal="center"/>
    </xf>
    <xf numFmtId="0" fontId="7" fillId="9" borderId="14" xfId="3" quotePrefix="1" applyFill="1" applyBorder="1"/>
    <xf numFmtId="164" fontId="7" fillId="9" borderId="14" xfId="3" applyNumberFormat="1" applyFill="1" applyBorder="1"/>
    <xf numFmtId="166" fontId="9" fillId="0" borderId="0" xfId="4" applyNumberFormat="1" applyFont="1" applyFill="1" applyBorder="1" applyAlignment="1">
      <alignment horizontal="center"/>
    </xf>
    <xf numFmtId="0" fontId="10" fillId="0" borderId="0" xfId="0" applyFont="1"/>
    <xf numFmtId="164" fontId="8" fillId="0" borderId="8" xfId="3" applyNumberFormat="1" applyFont="1" applyBorder="1"/>
    <xf numFmtId="3" fontId="8" fillId="0" borderId="7" xfId="3" applyNumberFormat="1" applyFont="1" applyBorder="1" applyAlignment="1">
      <alignment horizontal="center"/>
    </xf>
    <xf numFmtId="9" fontId="8" fillId="0" borderId="8" xfId="1" applyFont="1" applyBorder="1" applyAlignment="1">
      <alignment horizontal="center"/>
    </xf>
    <xf numFmtId="3" fontId="8" fillId="0" borderId="1" xfId="3" applyNumberFormat="1" applyFont="1" applyBorder="1" applyAlignment="1">
      <alignment horizontal="center"/>
    </xf>
    <xf numFmtId="3" fontId="8" fillId="0" borderId="9" xfId="3" applyNumberFormat="1" applyFont="1" applyBorder="1" applyAlignment="1">
      <alignment horizontal="center"/>
    </xf>
    <xf numFmtId="166" fontId="8" fillId="0" borderId="8" xfId="4" applyNumberFormat="1" applyFont="1" applyBorder="1" applyAlignment="1">
      <alignment horizontal="center"/>
    </xf>
    <xf numFmtId="164" fontId="7" fillId="0" borderId="14" xfId="3" applyNumberFormat="1" applyBorder="1"/>
    <xf numFmtId="3" fontId="7" fillId="0" borderId="13" xfId="3" applyNumberFormat="1" applyBorder="1" applyAlignment="1">
      <alignment horizontal="center"/>
    </xf>
    <xf numFmtId="9" fontId="8" fillId="0" borderId="14" xfId="1" applyFont="1" applyBorder="1" applyAlignment="1">
      <alignment horizontal="center"/>
    </xf>
    <xf numFmtId="3" fontId="7" fillId="0" borderId="15" xfId="3" applyNumberFormat="1" applyBorder="1" applyAlignment="1">
      <alignment horizontal="center"/>
    </xf>
    <xf numFmtId="166" fontId="7" fillId="0" borderId="13" xfId="1" applyNumberFormat="1" applyFont="1" applyBorder="1" applyAlignment="1">
      <alignment horizontal="center"/>
    </xf>
    <xf numFmtId="3" fontId="7" fillId="0" borderId="0" xfId="3" applyNumberFormat="1" applyAlignment="1">
      <alignment horizontal="center"/>
    </xf>
    <xf numFmtId="3" fontId="8" fillId="0" borderId="0" xfId="3" applyNumberFormat="1" applyFont="1" applyAlignment="1">
      <alignment horizontal="center"/>
    </xf>
    <xf numFmtId="3" fontId="8" fillId="0" borderId="13" xfId="3" applyNumberFormat="1" applyFont="1" applyBorder="1" applyAlignment="1">
      <alignment horizontal="center"/>
    </xf>
    <xf numFmtId="166" fontId="8" fillId="0" borderId="14" xfId="4" applyNumberFormat="1" applyFont="1" applyBorder="1" applyAlignment="1">
      <alignment horizontal="center"/>
    </xf>
    <xf numFmtId="164" fontId="7" fillId="0" borderId="16" xfId="3" applyNumberFormat="1" applyBorder="1"/>
    <xf numFmtId="3" fontId="7" fillId="0" borderId="17" xfId="3" applyNumberFormat="1" applyBorder="1" applyAlignment="1">
      <alignment horizontal="center"/>
    </xf>
    <xf numFmtId="9" fontId="8" fillId="0" borderId="16" xfId="1" applyFont="1" applyBorder="1" applyAlignment="1">
      <alignment horizontal="center"/>
    </xf>
    <xf numFmtId="3" fontId="7" fillId="0" borderId="2" xfId="3" applyNumberFormat="1" applyBorder="1" applyAlignment="1">
      <alignment horizontal="center"/>
    </xf>
    <xf numFmtId="166" fontId="7" fillId="0" borderId="18" xfId="1" applyNumberFormat="1" applyFont="1" applyBorder="1" applyAlignment="1">
      <alignment horizontal="center"/>
    </xf>
    <xf numFmtId="3" fontId="7" fillId="0" borderId="18" xfId="3" applyNumberFormat="1" applyBorder="1" applyAlignment="1">
      <alignment horizontal="center"/>
    </xf>
    <xf numFmtId="3" fontId="8" fillId="0" borderId="18" xfId="3" applyNumberFormat="1" applyFont="1" applyBorder="1" applyAlignment="1">
      <alignment horizontal="center"/>
    </xf>
    <xf numFmtId="3" fontId="8" fillId="0" borderId="17" xfId="3" applyNumberFormat="1" applyFont="1" applyBorder="1" applyAlignment="1">
      <alignment horizontal="center"/>
    </xf>
    <xf numFmtId="166" fontId="8" fillId="0" borderId="16" xfId="4" applyNumberFormat="1" applyFont="1" applyBorder="1" applyAlignment="1">
      <alignment horizontal="center"/>
    </xf>
    <xf numFmtId="164" fontId="7" fillId="0" borderId="0" xfId="3" applyNumberFormat="1"/>
    <xf numFmtId="164" fontId="0" fillId="0" borderId="0" xfId="0" applyNumberFormat="1"/>
    <xf numFmtId="164" fontId="3" fillId="0" borderId="0" xfId="0" applyNumberFormat="1" applyFont="1"/>
    <xf numFmtId="0" fontId="8" fillId="0" borderId="0" xfId="3" applyFont="1"/>
    <xf numFmtId="0" fontId="8" fillId="3" borderId="11" xfId="3" applyFont="1" applyFill="1" applyBorder="1" applyAlignment="1">
      <alignment horizontal="center" vertical="center" wrapText="1"/>
    </xf>
    <xf numFmtId="0" fontId="8" fillId="3" borderId="10" xfId="3" applyFont="1" applyFill="1" applyBorder="1" applyAlignment="1">
      <alignment horizontal="center" vertical="center" wrapText="1"/>
    </xf>
    <xf numFmtId="0" fontId="8" fillId="3" borderId="3" xfId="3" applyFont="1" applyFill="1" applyBorder="1" applyAlignment="1">
      <alignment horizontal="center" vertical="center" wrapText="1"/>
    </xf>
    <xf numFmtId="1" fontId="7" fillId="0" borderId="15" xfId="3" applyNumberFormat="1" applyBorder="1" applyAlignment="1">
      <alignment horizontal="center" vertical="center"/>
    </xf>
    <xf numFmtId="3" fontId="7" fillId="0" borderId="13" xfId="3" applyNumberFormat="1" applyBorder="1" applyAlignment="1">
      <alignment horizontal="center" vertical="center"/>
    </xf>
    <xf numFmtId="9" fontId="7" fillId="0" borderId="0" xfId="1" applyFont="1" applyBorder="1" applyAlignment="1">
      <alignment horizontal="center" vertical="center"/>
    </xf>
    <xf numFmtId="3" fontId="7" fillId="0" borderId="14" xfId="4" applyNumberFormat="1" applyFont="1" applyBorder="1" applyAlignment="1">
      <alignment horizontal="center" vertical="center"/>
    </xf>
    <xf numFmtId="1" fontId="7" fillId="9" borderId="15" xfId="3" applyNumberFormat="1" applyFill="1" applyBorder="1" applyAlignment="1">
      <alignment horizontal="center" vertical="center"/>
    </xf>
    <xf numFmtId="3" fontId="7" fillId="9" borderId="13" xfId="3" applyNumberFormat="1" applyFill="1" applyBorder="1" applyAlignment="1">
      <alignment horizontal="center" vertical="center"/>
    </xf>
    <xf numFmtId="9" fontId="7" fillId="9" borderId="0" xfId="1" applyFont="1" applyFill="1" applyBorder="1" applyAlignment="1">
      <alignment horizontal="center" vertical="center"/>
    </xf>
    <xf numFmtId="3" fontId="7" fillId="9" borderId="14" xfId="4" applyNumberFormat="1" applyFont="1" applyFill="1" applyBorder="1" applyAlignment="1">
      <alignment horizontal="center" vertical="center"/>
    </xf>
    <xf numFmtId="164" fontId="8" fillId="3" borderId="2" xfId="3" applyNumberFormat="1" applyFont="1" applyFill="1" applyBorder="1" applyAlignment="1">
      <alignment horizontal="center" vertical="center"/>
    </xf>
    <xf numFmtId="3" fontId="8" fillId="3" borderId="17" xfId="3" applyNumberFormat="1" applyFont="1" applyFill="1" applyBorder="1" applyAlignment="1">
      <alignment horizontal="center" vertical="center"/>
    </xf>
    <xf numFmtId="9" fontId="8" fillId="3" borderId="18" xfId="1" applyFont="1" applyFill="1" applyBorder="1" applyAlignment="1">
      <alignment horizontal="center" vertical="center"/>
    </xf>
    <xf numFmtId="3" fontId="8" fillId="3" borderId="16" xfId="3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8" fillId="3" borderId="1" xfId="3" applyFont="1" applyFill="1" applyBorder="1" applyAlignment="1">
      <alignment horizontal="center" vertical="center" wrapText="1"/>
    </xf>
    <xf numFmtId="0" fontId="8" fillId="3" borderId="2" xfId="3" applyFont="1" applyFill="1" applyBorder="1" applyAlignment="1">
      <alignment horizontal="center" vertical="center" wrapText="1"/>
    </xf>
    <xf numFmtId="0" fontId="8" fillId="3" borderId="8" xfId="3" applyFont="1" applyFill="1" applyBorder="1" applyAlignment="1">
      <alignment horizontal="center" vertical="center" wrapText="1"/>
    </xf>
    <xf numFmtId="0" fontId="8" fillId="3" borderId="11" xfId="3" applyFont="1" applyFill="1" applyBorder="1" applyAlignment="1">
      <alignment horizontal="center" vertical="center" wrapText="1"/>
    </xf>
    <xf numFmtId="0" fontId="8" fillId="3" borderId="7" xfId="3" applyFont="1" applyFill="1" applyBorder="1" applyAlignment="1">
      <alignment horizontal="center" vertical="center"/>
    </xf>
    <xf numFmtId="0" fontId="8" fillId="3" borderId="9" xfId="3" applyFont="1" applyFill="1" applyBorder="1" applyAlignment="1">
      <alignment horizontal="center" vertical="center"/>
    </xf>
    <xf numFmtId="0" fontId="8" fillId="3" borderId="8" xfId="3" applyFont="1" applyFill="1" applyBorder="1" applyAlignment="1">
      <alignment horizontal="center" vertical="center"/>
    </xf>
    <xf numFmtId="0" fontId="8" fillId="0" borderId="15" xfId="3" applyFont="1" applyBorder="1" applyAlignment="1">
      <alignment horizontal="center" vertical="center" wrapText="1"/>
    </xf>
    <xf numFmtId="0" fontId="9" fillId="0" borderId="15" xfId="3" applyFont="1" applyBorder="1" applyAlignment="1">
      <alignment horizontal="center" vertical="center" wrapText="1"/>
    </xf>
    <xf numFmtId="0" fontId="8" fillId="0" borderId="2" xfId="3" applyFont="1" applyBorder="1" applyAlignment="1">
      <alignment horizontal="center" vertical="center" wrapText="1"/>
    </xf>
    <xf numFmtId="0" fontId="8" fillId="3" borderId="9" xfId="3" applyFont="1" applyFill="1" applyBorder="1" applyAlignment="1">
      <alignment horizontal="center" wrapText="1"/>
    </xf>
    <xf numFmtId="0" fontId="8" fillId="3" borderId="3" xfId="3" applyFont="1" applyFill="1" applyBorder="1" applyAlignment="1">
      <alignment horizontal="center" wrapText="1"/>
    </xf>
    <xf numFmtId="0" fontId="8" fillId="3" borderId="8" xfId="3" applyFont="1" applyFill="1" applyBorder="1" applyAlignment="1">
      <alignment horizontal="center" wrapText="1"/>
    </xf>
    <xf numFmtId="0" fontId="8" fillId="3" borderId="11" xfId="3" applyFont="1" applyFill="1" applyBorder="1" applyAlignment="1">
      <alignment horizontal="center" wrapText="1"/>
    </xf>
    <xf numFmtId="0" fontId="8" fillId="3" borderId="7" xfId="3" applyFont="1" applyFill="1" applyBorder="1" applyAlignment="1">
      <alignment horizontal="center" wrapText="1"/>
    </xf>
    <xf numFmtId="0" fontId="8" fillId="3" borderId="10" xfId="3" applyFont="1" applyFill="1" applyBorder="1" applyAlignment="1">
      <alignment horizontal="center" wrapText="1"/>
    </xf>
    <xf numFmtId="0" fontId="8" fillId="9" borderId="1" xfId="3" applyFont="1" applyFill="1" applyBorder="1" applyAlignment="1">
      <alignment horizontal="center" vertical="center" wrapText="1"/>
    </xf>
    <xf numFmtId="0" fontId="8" fillId="9" borderId="15" xfId="3" applyFont="1" applyFill="1" applyBorder="1" applyAlignment="1">
      <alignment horizontal="center" vertical="center" wrapText="1"/>
    </xf>
    <xf numFmtId="0" fontId="8" fillId="9" borderId="2" xfId="3" applyFont="1" applyFill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0" fontId="8" fillId="3" borderId="1" xfId="3" applyFont="1" applyFill="1" applyBorder="1" applyAlignment="1">
      <alignment horizontal="center"/>
    </xf>
    <xf numFmtId="0" fontId="8" fillId="3" borderId="2" xfId="3" applyFont="1" applyFill="1" applyBorder="1" applyAlignment="1">
      <alignment horizontal="center"/>
    </xf>
    <xf numFmtId="0" fontId="8" fillId="3" borderId="1" xfId="3" applyFont="1" applyFill="1" applyBorder="1" applyAlignment="1">
      <alignment horizontal="center" wrapText="1"/>
    </xf>
    <xf numFmtId="0" fontId="8" fillId="3" borderId="2" xfId="3" applyFont="1" applyFill="1" applyBorder="1" applyAlignment="1">
      <alignment horizontal="center" wrapText="1"/>
    </xf>
    <xf numFmtId="167" fontId="2" fillId="6" borderId="0" xfId="0" applyNumberFormat="1" applyFont="1" applyFill="1" applyAlignment="1">
      <alignment horizontal="center"/>
    </xf>
    <xf numFmtId="167" fontId="2" fillId="7" borderId="0" xfId="0" applyNumberFormat="1" applyFont="1" applyFill="1" applyAlignment="1">
      <alignment horizontal="center"/>
    </xf>
    <xf numFmtId="167" fontId="2" fillId="8" borderId="0" xfId="0" applyNumberFormat="1" applyFont="1" applyFill="1" applyAlignment="1">
      <alignment horizontal="center"/>
    </xf>
    <xf numFmtId="167" fontId="2" fillId="5" borderId="0" xfId="0" applyNumberFormat="1" applyFont="1" applyFill="1" applyAlignment="1">
      <alignment horizontal="center"/>
    </xf>
  </cellXfs>
  <cellStyles count="5">
    <cellStyle name="Hyperlink" xfId="2" builtinId="8"/>
    <cellStyle name="Normal" xfId="0" builtinId="0"/>
    <cellStyle name="Normal 4" xfId="3" xr:uid="{144BEE87-87C5-4883-8A86-4C1510B8D04C}"/>
    <cellStyle name="Per cent 2" xfId="4" xr:uid="{B6D0C6DB-2855-4133-B832-F04CD5EBC6FC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116205</xdr:colOff>
      <xdr:row>0</xdr:row>
      <xdr:rowOff>7620</xdr:rowOff>
    </xdr:from>
    <xdr:to>
      <xdr:col>14</xdr:col>
      <xdr:colOff>382905</xdr:colOff>
      <xdr:row>4</xdr:row>
      <xdr:rowOff>130826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A664872-3118-4BB2-96CE-76468ABB11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31405" y="7620"/>
          <a:ext cx="933450" cy="789956"/>
        </a:xfrm>
        <a:prstGeom prst="rect">
          <a:avLst/>
        </a:prstGeom>
      </xdr:spPr>
    </xdr:pic>
    <xdr:clientData/>
  </xdr:twoCellAnchor>
  <xdr:twoCellAnchor>
    <xdr:from>
      <xdr:col>1</xdr:col>
      <xdr:colOff>320040</xdr:colOff>
      <xdr:row>2</xdr:row>
      <xdr:rowOff>144780</xdr:rowOff>
    </xdr:from>
    <xdr:to>
      <xdr:col>1</xdr:col>
      <xdr:colOff>693420</xdr:colOff>
      <xdr:row>5</xdr:row>
      <xdr:rowOff>15240</xdr:rowOff>
    </xdr:to>
    <xdr:sp macro="" textlink="">
      <xdr:nvSpPr>
        <xdr:cNvPr id="3" name="Arrow: Down 2">
          <a:extLst>
            <a:ext uri="{FF2B5EF4-FFF2-40B4-BE49-F238E27FC236}">
              <a16:creationId xmlns:a16="http://schemas.microsoft.com/office/drawing/2014/main" id="{6E5A2F3D-92D2-4FB8-8392-DE13073B13F7}"/>
            </a:ext>
          </a:extLst>
        </xdr:cNvPr>
        <xdr:cNvSpPr/>
      </xdr:nvSpPr>
      <xdr:spPr>
        <a:xfrm>
          <a:off x="434340" y="478155"/>
          <a:ext cx="373380" cy="365760"/>
        </a:xfrm>
        <a:prstGeom prst="downArrow">
          <a:avLst/>
        </a:prstGeom>
        <a:solidFill>
          <a:schemeClr val="accent6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819150</xdr:colOff>
      <xdr:row>4</xdr:row>
      <xdr:rowOff>130826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E1A3710-780C-4A0F-81EB-22EE182E6C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0"/>
          <a:ext cx="819150" cy="7785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ruralexchange.scot/policy/ssbss-410day-calving-interval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ruralexchange.scot/policy/ssbss-410day-calving-interva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C361B-568D-451A-A066-4CFBCCBEB6B5}">
  <sheetPr>
    <pageSetUpPr fitToPage="1"/>
  </sheetPr>
  <dimension ref="B1:AF63"/>
  <sheetViews>
    <sheetView showGridLines="0" tabSelected="1" workbookViewId="0">
      <pane xSplit="4" ySplit="8" topLeftCell="E31" activePane="bottomRight" state="frozen"/>
      <selection pane="topRight" activeCell="E1" sqref="E1"/>
      <selection pane="bottomLeft" activeCell="A9" sqref="A9"/>
      <selection pane="bottomRight" activeCell="AJ37" sqref="AJ37"/>
    </sheetView>
  </sheetViews>
  <sheetFormatPr defaultRowHeight="12.75" x14ac:dyDescent="0.2"/>
  <cols>
    <col min="1" max="1" width="1.7109375" customWidth="1"/>
    <col min="2" max="2" width="15.42578125" style="1" customWidth="1"/>
    <col min="5" max="5" width="2.42578125" style="2" customWidth="1"/>
    <col min="6" max="6" width="14.140625" style="3" customWidth="1"/>
    <col min="7" max="7" width="9.85546875" style="3" customWidth="1"/>
    <col min="8" max="8" width="8.7109375" style="4" bestFit="1" customWidth="1"/>
    <col min="9" max="9" width="9.42578125" style="3" customWidth="1"/>
    <col min="10" max="10" width="7" style="4" bestFit="1" customWidth="1"/>
    <col min="11" max="11" width="7.85546875" style="3" customWidth="1"/>
    <col min="12" max="12" width="1.7109375" style="1" customWidth="1"/>
    <col min="13" max="13" width="13.140625" customWidth="1"/>
    <col min="14" max="14" width="10" customWidth="1"/>
    <col min="15" max="15" width="8.7109375" style="3" bestFit="1" customWidth="1"/>
    <col min="16" max="16" width="9.7109375" style="3" customWidth="1"/>
    <col min="17" max="17" width="7.28515625" style="5" bestFit="1" customWidth="1"/>
    <col min="18" max="18" width="8.140625" style="3" customWidth="1"/>
    <col min="19" max="19" width="1.7109375" style="6" customWidth="1"/>
    <col min="20" max="20" width="12.85546875" customWidth="1"/>
    <col min="21" max="21" width="9.7109375" style="4" customWidth="1"/>
    <col min="22" max="22" width="8.7109375" style="4" bestFit="1" customWidth="1"/>
    <col min="23" max="23" width="9.85546875" style="7" customWidth="1"/>
    <col min="24" max="24" width="7.28515625" style="4" bestFit="1" customWidth="1"/>
    <col min="25" max="25" width="8" style="7" customWidth="1"/>
    <col min="26" max="26" width="1.28515625" style="8" customWidth="1"/>
    <col min="27" max="27" width="12.7109375" customWidth="1"/>
    <col min="28" max="28" width="9.5703125" style="4" customWidth="1"/>
    <col min="29" max="29" width="8.7109375" style="4" bestFit="1" customWidth="1"/>
    <col min="30" max="30" width="9.28515625" style="7" customWidth="1"/>
    <col min="31" max="31" width="7.28515625" style="4" bestFit="1" customWidth="1"/>
    <col min="32" max="32" width="8.28515625" style="7" customWidth="1"/>
    <col min="33" max="33" width="2" customWidth="1"/>
  </cols>
  <sheetData>
    <row r="1" spans="2:32" ht="13.5" thickBot="1" x14ac:dyDescent="0.25">
      <c r="C1" s="1" t="s">
        <v>0</v>
      </c>
    </row>
    <row r="2" spans="2:32" x14ac:dyDescent="0.2">
      <c r="B2" s="157" t="s">
        <v>1</v>
      </c>
      <c r="C2" s="9" t="s">
        <v>2</v>
      </c>
    </row>
    <row r="3" spans="2:32" ht="13.5" thickBot="1" x14ac:dyDescent="0.25">
      <c r="B3" s="158"/>
      <c r="C3" s="9" t="s">
        <v>3</v>
      </c>
    </row>
    <row r="4" spans="2:32" x14ac:dyDescent="0.2">
      <c r="C4" s="10" t="s">
        <v>4</v>
      </c>
    </row>
    <row r="5" spans="2:32" x14ac:dyDescent="0.2">
      <c r="C5" s="10"/>
    </row>
    <row r="6" spans="2:32" ht="15.75" x14ac:dyDescent="0.25">
      <c r="B6" s="11" t="s">
        <v>5</v>
      </c>
      <c r="C6" s="12"/>
      <c r="D6" s="12"/>
      <c r="E6" s="13"/>
      <c r="F6" s="14" t="s">
        <v>54</v>
      </c>
      <c r="G6" s="15"/>
      <c r="H6" s="16"/>
      <c r="I6" s="17"/>
      <c r="J6" s="16"/>
      <c r="K6" s="17"/>
      <c r="M6" s="18" t="s">
        <v>55</v>
      </c>
      <c r="N6" s="18"/>
      <c r="O6" s="19"/>
      <c r="P6" s="19"/>
      <c r="Q6" s="20"/>
      <c r="R6" s="19"/>
      <c r="T6" s="21" t="s">
        <v>56</v>
      </c>
      <c r="U6" s="22"/>
      <c r="V6" s="23"/>
      <c r="W6" s="24"/>
      <c r="X6" s="23"/>
      <c r="Y6" s="24"/>
      <c r="AA6" s="25" t="s">
        <v>57</v>
      </c>
      <c r="AB6" s="26"/>
      <c r="AC6" s="27"/>
      <c r="AD6" s="28"/>
      <c r="AE6" s="27"/>
      <c r="AF6" s="28"/>
    </row>
    <row r="7" spans="2:32" s="1" customFormat="1" x14ac:dyDescent="0.2">
      <c r="B7" s="29" t="s">
        <v>6</v>
      </c>
      <c r="C7" s="30">
        <v>105.10183240000001</v>
      </c>
      <c r="D7" s="30">
        <v>151.24257919999999</v>
      </c>
      <c r="E7" s="31"/>
      <c r="F7" s="32" t="s">
        <v>6</v>
      </c>
      <c r="G7" s="33"/>
      <c r="H7" s="34">
        <v>121.22539742546758</v>
      </c>
      <c r="I7" s="34"/>
      <c r="J7" s="34">
        <v>173.00581440715385</v>
      </c>
      <c r="K7" s="17"/>
      <c r="M7" s="35" t="s">
        <v>6</v>
      </c>
      <c r="N7" s="36"/>
      <c r="O7" s="37">
        <v>121.22539742546758</v>
      </c>
      <c r="P7" s="37"/>
      <c r="Q7" s="37">
        <v>173.00581440715385</v>
      </c>
      <c r="R7" s="38"/>
      <c r="S7" s="39"/>
      <c r="T7" s="40" t="s">
        <v>6</v>
      </c>
      <c r="U7" s="41"/>
      <c r="V7" s="42">
        <v>121.22539742546758</v>
      </c>
      <c r="W7" s="43"/>
      <c r="X7" s="42">
        <v>173.00581440715385</v>
      </c>
      <c r="Y7" s="43"/>
      <c r="Z7" s="44"/>
      <c r="AA7" s="45" t="s">
        <v>6</v>
      </c>
      <c r="AB7" s="46"/>
      <c r="AC7" s="47">
        <v>121.22539742546758</v>
      </c>
      <c r="AD7" s="48"/>
      <c r="AE7" s="47">
        <v>173.00581440715385</v>
      </c>
      <c r="AF7" s="48"/>
    </row>
    <row r="8" spans="2:32" s="65" customFormat="1" ht="33.75" customHeight="1" x14ac:dyDescent="0.2">
      <c r="B8" s="49" t="s">
        <v>52</v>
      </c>
      <c r="C8" s="50" t="s">
        <v>7</v>
      </c>
      <c r="D8" s="50" t="s">
        <v>8</v>
      </c>
      <c r="E8" s="51"/>
      <c r="F8" s="52" t="s">
        <v>9</v>
      </c>
      <c r="G8" s="52" t="s">
        <v>10</v>
      </c>
      <c r="H8" s="53" t="s">
        <v>7</v>
      </c>
      <c r="I8" s="52" t="s">
        <v>11</v>
      </c>
      <c r="J8" s="53" t="s">
        <v>8</v>
      </c>
      <c r="K8" s="52" t="s">
        <v>12</v>
      </c>
      <c r="L8" s="54"/>
      <c r="M8" s="55" t="s">
        <v>13</v>
      </c>
      <c r="N8" s="55" t="s">
        <v>10</v>
      </c>
      <c r="O8" s="56" t="s">
        <v>7</v>
      </c>
      <c r="P8" s="55" t="s">
        <v>11</v>
      </c>
      <c r="Q8" s="56" t="s">
        <v>8</v>
      </c>
      <c r="R8" s="55" t="s">
        <v>12</v>
      </c>
      <c r="S8" s="57"/>
      <c r="T8" s="58" t="s">
        <v>13</v>
      </c>
      <c r="U8" s="58" t="s">
        <v>10</v>
      </c>
      <c r="V8" s="59" t="s">
        <v>7</v>
      </c>
      <c r="W8" s="60" t="s">
        <v>11</v>
      </c>
      <c r="X8" s="59" t="s">
        <v>8</v>
      </c>
      <c r="Y8" s="60" t="s">
        <v>12</v>
      </c>
      <c r="Z8" s="61"/>
      <c r="AA8" s="62" t="s">
        <v>13</v>
      </c>
      <c r="AB8" s="62" t="s">
        <v>10</v>
      </c>
      <c r="AC8" s="63" t="s">
        <v>7</v>
      </c>
      <c r="AD8" s="64" t="s">
        <v>11</v>
      </c>
      <c r="AE8" s="63" t="s">
        <v>8</v>
      </c>
      <c r="AF8" s="64" t="s">
        <v>12</v>
      </c>
    </row>
    <row r="9" spans="2:32" x14ac:dyDescent="0.2">
      <c r="B9" s="66">
        <v>1</v>
      </c>
      <c r="C9" s="67">
        <f>B9*C$7</f>
        <v>105.10183240000001</v>
      </c>
      <c r="D9" s="67">
        <f>B9*D$7</f>
        <v>151.24257919999999</v>
      </c>
      <c r="E9" s="68"/>
      <c r="F9" s="17">
        <v>1</v>
      </c>
      <c r="G9" s="69">
        <f>F9/$B9</f>
        <v>1</v>
      </c>
      <c r="H9" s="70">
        <f t="shared" ref="H9:H58" si="0">F9*H$7</f>
        <v>121.22539742546758</v>
      </c>
      <c r="I9" s="186">
        <f>H9-$C9</f>
        <v>16.12356502546757</v>
      </c>
      <c r="J9" s="70">
        <f>F9*J$7</f>
        <v>173.00581440715385</v>
      </c>
      <c r="K9" s="186">
        <f>J9-$D9</f>
        <v>21.763235207153855</v>
      </c>
      <c r="L9" s="71"/>
      <c r="M9" s="19">
        <v>0</v>
      </c>
      <c r="N9" s="72">
        <f>M9/$B9</f>
        <v>0</v>
      </c>
      <c r="O9" s="73">
        <f>(M9)*O$7</f>
        <v>0</v>
      </c>
      <c r="P9" s="183">
        <f>O9-$C9</f>
        <v>-105.10183240000001</v>
      </c>
      <c r="Q9" s="74">
        <f>(M9)*Q$7</f>
        <v>0</v>
      </c>
      <c r="R9" s="183">
        <f>Q9-$D9</f>
        <v>-151.24257919999999</v>
      </c>
      <c r="S9" s="8"/>
      <c r="T9" s="75">
        <v>0</v>
      </c>
      <c r="U9" s="76">
        <f>T9/$B9</f>
        <v>0</v>
      </c>
      <c r="V9" s="77">
        <f>(T9)*V$7</f>
        <v>0</v>
      </c>
      <c r="W9" s="184">
        <f>V9-$C9</f>
        <v>-105.10183240000001</v>
      </c>
      <c r="X9" s="77">
        <f>(T9)*X$7</f>
        <v>0</v>
      </c>
      <c r="Y9" s="184">
        <f>X9-$D9</f>
        <v>-151.24257919999999</v>
      </c>
      <c r="AA9" s="78">
        <v>0</v>
      </c>
      <c r="AB9" s="79">
        <f>AA9/$B9</f>
        <v>0</v>
      </c>
      <c r="AC9" s="80">
        <f>(AA9)*AC$7</f>
        <v>0</v>
      </c>
      <c r="AD9" s="185">
        <f>AC9-$C9</f>
        <v>-105.10183240000001</v>
      </c>
      <c r="AE9" s="80">
        <f>(AA9)*AE$7</f>
        <v>0</v>
      </c>
      <c r="AF9" s="185">
        <f>AE9-$D9</f>
        <v>-151.24257919999999</v>
      </c>
    </row>
    <row r="10" spans="2:32" x14ac:dyDescent="0.2">
      <c r="B10" s="66">
        <v>2</v>
      </c>
      <c r="C10" s="67">
        <f t="shared" ref="C10:C58" si="1">B10*C$7</f>
        <v>210.20366480000001</v>
      </c>
      <c r="D10" s="67">
        <f t="shared" ref="D10:D58" si="2">B10*D$7</f>
        <v>302.48515839999999</v>
      </c>
      <c r="E10" s="68"/>
      <c r="F10" s="17">
        <v>2</v>
      </c>
      <c r="G10" s="69">
        <f t="shared" ref="G10:G58" si="3">F10/$B10</f>
        <v>1</v>
      </c>
      <c r="H10" s="70">
        <f t="shared" si="0"/>
        <v>242.45079485093515</v>
      </c>
      <c r="I10" s="186">
        <f t="shared" ref="I10:I58" si="4">H10-$C10</f>
        <v>32.247130050935141</v>
      </c>
      <c r="J10" s="70">
        <f t="shared" ref="J10:J58" si="5">F10*J$7</f>
        <v>346.0116288143077</v>
      </c>
      <c r="K10" s="186">
        <f t="shared" ref="K10:K58" si="6">J10-$D10</f>
        <v>43.52647041430771</v>
      </c>
      <c r="L10" s="71"/>
      <c r="M10" s="19">
        <v>1</v>
      </c>
      <c r="N10" s="72">
        <f t="shared" ref="N10:N58" si="7">M10/$B10</f>
        <v>0.5</v>
      </c>
      <c r="O10" s="73">
        <f t="shared" ref="O10:O58" si="8">(M10)*O$7</f>
        <v>121.22539742546758</v>
      </c>
      <c r="P10" s="183">
        <f t="shared" ref="P10:P58" si="9">O10-$C10</f>
        <v>-88.978267374532436</v>
      </c>
      <c r="Q10" s="74">
        <f t="shared" ref="Q10:Q58" si="10">(M10)*Q$7</f>
        <v>173.00581440715385</v>
      </c>
      <c r="R10" s="183">
        <f t="shared" ref="R10:R58" si="11">Q10-$D10</f>
        <v>-129.47934399284614</v>
      </c>
      <c r="S10" s="8"/>
      <c r="T10" s="75">
        <v>0</v>
      </c>
      <c r="U10" s="76">
        <f t="shared" ref="U10:U58" si="12">T10/$B10</f>
        <v>0</v>
      </c>
      <c r="V10" s="77">
        <f t="shared" ref="V10:V58" si="13">(T10)*V$7</f>
        <v>0</v>
      </c>
      <c r="W10" s="184">
        <f t="shared" ref="W10:W58" si="14">V10-$C10</f>
        <v>-210.20366480000001</v>
      </c>
      <c r="X10" s="77">
        <f t="shared" ref="X10:X58" si="15">(T10)*X$7</f>
        <v>0</v>
      </c>
      <c r="Y10" s="184">
        <f t="shared" ref="Y10:Y58" si="16">X10-$D10</f>
        <v>-302.48515839999999</v>
      </c>
      <c r="AA10" s="78">
        <v>0</v>
      </c>
      <c r="AB10" s="79">
        <f t="shared" ref="AB10:AB58" si="17">AA10/$B10</f>
        <v>0</v>
      </c>
      <c r="AC10" s="80">
        <f t="shared" ref="AC10:AC58" si="18">(AA10)*AC$7</f>
        <v>0</v>
      </c>
      <c r="AD10" s="185">
        <f t="shared" ref="AD10:AD58" si="19">AC10-$C10</f>
        <v>-210.20366480000001</v>
      </c>
      <c r="AE10" s="80">
        <f t="shared" ref="AE10:AE58" si="20">(AA10)*AE$7</f>
        <v>0</v>
      </c>
      <c r="AF10" s="185">
        <f t="shared" ref="AF10:AF58" si="21">AE10-$D10</f>
        <v>-302.48515839999999</v>
      </c>
    </row>
    <row r="11" spans="2:32" x14ac:dyDescent="0.2">
      <c r="B11" s="66">
        <v>3</v>
      </c>
      <c r="C11" s="67">
        <f t="shared" si="1"/>
        <v>315.30549719999999</v>
      </c>
      <c r="D11" s="67">
        <f t="shared" si="2"/>
        <v>453.72773759999995</v>
      </c>
      <c r="E11" s="68"/>
      <c r="F11" s="17">
        <v>3</v>
      </c>
      <c r="G11" s="69">
        <f t="shared" si="3"/>
        <v>1</v>
      </c>
      <c r="H11" s="70">
        <f t="shared" si="0"/>
        <v>363.67619227640273</v>
      </c>
      <c r="I11" s="186">
        <f t="shared" si="4"/>
        <v>48.37069507640274</v>
      </c>
      <c r="J11" s="70">
        <f t="shared" si="5"/>
        <v>519.01744322146158</v>
      </c>
      <c r="K11" s="186">
        <f t="shared" si="6"/>
        <v>65.289705621461621</v>
      </c>
      <c r="L11" s="71"/>
      <c r="M11" s="19">
        <v>2</v>
      </c>
      <c r="N11" s="72">
        <f t="shared" si="7"/>
        <v>0.66666666666666663</v>
      </c>
      <c r="O11" s="73">
        <f t="shared" si="8"/>
        <v>242.45079485093515</v>
      </c>
      <c r="P11" s="183">
        <f t="shared" si="9"/>
        <v>-72.854702349064837</v>
      </c>
      <c r="Q11" s="74">
        <f t="shared" si="10"/>
        <v>346.0116288143077</v>
      </c>
      <c r="R11" s="183">
        <f t="shared" si="11"/>
        <v>-107.71610878569226</v>
      </c>
      <c r="S11" s="8"/>
      <c r="T11" s="75">
        <v>1</v>
      </c>
      <c r="U11" s="76">
        <f t="shared" si="12"/>
        <v>0.33333333333333331</v>
      </c>
      <c r="V11" s="77">
        <f t="shared" si="13"/>
        <v>121.22539742546758</v>
      </c>
      <c r="W11" s="184">
        <f>V11-$C11</f>
        <v>-194.08009977453241</v>
      </c>
      <c r="X11" s="77">
        <f t="shared" si="15"/>
        <v>173.00581440715385</v>
      </c>
      <c r="Y11" s="184">
        <f t="shared" si="16"/>
        <v>-280.72192319284613</v>
      </c>
      <c r="AA11" s="78">
        <v>0</v>
      </c>
      <c r="AB11" s="79">
        <f t="shared" si="17"/>
        <v>0</v>
      </c>
      <c r="AC11" s="80">
        <f t="shared" si="18"/>
        <v>0</v>
      </c>
      <c r="AD11" s="185">
        <f t="shared" si="19"/>
        <v>-315.30549719999999</v>
      </c>
      <c r="AE11" s="80">
        <f t="shared" si="20"/>
        <v>0</v>
      </c>
      <c r="AF11" s="185">
        <f t="shared" si="21"/>
        <v>-453.72773759999995</v>
      </c>
    </row>
    <row r="12" spans="2:32" x14ac:dyDescent="0.2">
      <c r="B12" s="66">
        <v>4</v>
      </c>
      <c r="C12" s="67">
        <f t="shared" si="1"/>
        <v>420.40732960000003</v>
      </c>
      <c r="D12" s="67">
        <f t="shared" si="2"/>
        <v>604.97031679999998</v>
      </c>
      <c r="E12" s="68"/>
      <c r="F12" s="17">
        <v>4</v>
      </c>
      <c r="G12" s="69">
        <f t="shared" si="3"/>
        <v>1</v>
      </c>
      <c r="H12" s="70">
        <f t="shared" si="0"/>
        <v>484.90158970187031</v>
      </c>
      <c r="I12" s="186">
        <f t="shared" si="4"/>
        <v>64.494260101870282</v>
      </c>
      <c r="J12" s="70">
        <f t="shared" si="5"/>
        <v>692.0232576286154</v>
      </c>
      <c r="K12" s="186">
        <f t="shared" si="6"/>
        <v>87.052940828615419</v>
      </c>
      <c r="L12" s="71"/>
      <c r="M12" s="19">
        <v>3</v>
      </c>
      <c r="N12" s="72">
        <f t="shared" si="7"/>
        <v>0.75</v>
      </c>
      <c r="O12" s="73">
        <f t="shared" si="8"/>
        <v>363.67619227640273</v>
      </c>
      <c r="P12" s="183">
        <f t="shared" si="9"/>
        <v>-56.731137323597295</v>
      </c>
      <c r="Q12" s="74">
        <f t="shared" si="10"/>
        <v>519.01744322146158</v>
      </c>
      <c r="R12" s="183">
        <f t="shared" si="11"/>
        <v>-85.952873578538401</v>
      </c>
      <c r="S12" s="8"/>
      <c r="T12" s="75">
        <v>2</v>
      </c>
      <c r="U12" s="76">
        <f t="shared" si="12"/>
        <v>0.5</v>
      </c>
      <c r="V12" s="77">
        <f t="shared" si="13"/>
        <v>242.45079485093515</v>
      </c>
      <c r="W12" s="184">
        <f t="shared" si="14"/>
        <v>-177.95653474906487</v>
      </c>
      <c r="X12" s="77">
        <f t="shared" si="15"/>
        <v>346.0116288143077</v>
      </c>
      <c r="Y12" s="184">
        <f t="shared" si="16"/>
        <v>-258.95868798569228</v>
      </c>
      <c r="AA12" s="78">
        <v>1</v>
      </c>
      <c r="AB12" s="79">
        <f t="shared" si="17"/>
        <v>0.25</v>
      </c>
      <c r="AC12" s="80">
        <f t="shared" si="18"/>
        <v>121.22539742546758</v>
      </c>
      <c r="AD12" s="185">
        <f t="shared" si="19"/>
        <v>-299.18193217453245</v>
      </c>
      <c r="AE12" s="80">
        <f t="shared" si="20"/>
        <v>173.00581440715385</v>
      </c>
      <c r="AF12" s="185">
        <f t="shared" si="21"/>
        <v>-431.96450239284616</v>
      </c>
    </row>
    <row r="13" spans="2:32" x14ac:dyDescent="0.2">
      <c r="B13" s="66">
        <v>5</v>
      </c>
      <c r="C13" s="67">
        <f t="shared" si="1"/>
        <v>525.50916200000006</v>
      </c>
      <c r="D13" s="67">
        <f t="shared" si="2"/>
        <v>756.212896</v>
      </c>
      <c r="E13" s="68"/>
      <c r="F13" s="17">
        <v>5</v>
      </c>
      <c r="G13" s="69">
        <f t="shared" si="3"/>
        <v>1</v>
      </c>
      <c r="H13" s="70">
        <f t="shared" si="0"/>
        <v>606.12698712733788</v>
      </c>
      <c r="I13" s="186">
        <f t="shared" si="4"/>
        <v>80.617825127337824</v>
      </c>
      <c r="J13" s="70">
        <f t="shared" si="5"/>
        <v>865.02907203576922</v>
      </c>
      <c r="K13" s="186">
        <f t="shared" si="6"/>
        <v>108.81617603576922</v>
      </c>
      <c r="L13" s="71"/>
      <c r="M13" s="19">
        <v>4</v>
      </c>
      <c r="N13" s="72">
        <f t="shared" si="7"/>
        <v>0.8</v>
      </c>
      <c r="O13" s="73">
        <f t="shared" si="8"/>
        <v>484.90158970187031</v>
      </c>
      <c r="P13" s="183">
        <f t="shared" si="9"/>
        <v>-40.607572298129753</v>
      </c>
      <c r="Q13" s="74">
        <f t="shared" si="10"/>
        <v>692.0232576286154</v>
      </c>
      <c r="R13" s="183">
        <f t="shared" si="11"/>
        <v>-64.189638371384603</v>
      </c>
      <c r="S13" s="8"/>
      <c r="T13" s="75">
        <v>3</v>
      </c>
      <c r="U13" s="76">
        <f t="shared" si="12"/>
        <v>0.6</v>
      </c>
      <c r="V13" s="77">
        <f t="shared" si="13"/>
        <v>363.67619227640273</v>
      </c>
      <c r="W13" s="184">
        <f t="shared" si="14"/>
        <v>-161.83296972359733</v>
      </c>
      <c r="X13" s="77">
        <f t="shared" si="15"/>
        <v>519.01744322146158</v>
      </c>
      <c r="Y13" s="184">
        <f t="shared" si="16"/>
        <v>-237.19545277853842</v>
      </c>
      <c r="AA13" s="78">
        <v>2</v>
      </c>
      <c r="AB13" s="79">
        <f t="shared" si="17"/>
        <v>0.4</v>
      </c>
      <c r="AC13" s="80">
        <f t="shared" si="18"/>
        <v>242.45079485093515</v>
      </c>
      <c r="AD13" s="185">
        <f t="shared" si="19"/>
        <v>-283.05836714906491</v>
      </c>
      <c r="AE13" s="80">
        <f t="shared" si="20"/>
        <v>346.0116288143077</v>
      </c>
      <c r="AF13" s="185">
        <f t="shared" si="21"/>
        <v>-410.2012671856923</v>
      </c>
    </row>
    <row r="14" spans="2:32" x14ac:dyDescent="0.2">
      <c r="B14" s="66">
        <v>6</v>
      </c>
      <c r="C14" s="67">
        <f t="shared" si="1"/>
        <v>630.61099439999998</v>
      </c>
      <c r="D14" s="67">
        <f t="shared" si="2"/>
        <v>907.45547519999991</v>
      </c>
      <c r="E14" s="68"/>
      <c r="F14" s="17">
        <v>6</v>
      </c>
      <c r="G14" s="81">
        <f t="shared" si="3"/>
        <v>1</v>
      </c>
      <c r="H14" s="70">
        <f t="shared" si="0"/>
        <v>727.35238455280546</v>
      </c>
      <c r="I14" s="186">
        <f t="shared" si="4"/>
        <v>96.741390152805479</v>
      </c>
      <c r="J14" s="70">
        <f t="shared" si="5"/>
        <v>1038.0348864429232</v>
      </c>
      <c r="K14" s="186">
        <f t="shared" si="6"/>
        <v>130.57941124292324</v>
      </c>
      <c r="L14" s="71"/>
      <c r="M14" s="19">
        <v>5</v>
      </c>
      <c r="N14" s="72">
        <f t="shared" si="7"/>
        <v>0.83333333333333337</v>
      </c>
      <c r="O14" s="73">
        <f t="shared" si="8"/>
        <v>606.12698712733788</v>
      </c>
      <c r="P14" s="183">
        <f t="shared" si="9"/>
        <v>-24.484007272662097</v>
      </c>
      <c r="Q14" s="74">
        <f t="shared" si="10"/>
        <v>865.02907203576922</v>
      </c>
      <c r="R14" s="183">
        <f t="shared" si="11"/>
        <v>-42.426403164230692</v>
      </c>
      <c r="S14" s="8"/>
      <c r="T14" s="75">
        <v>4</v>
      </c>
      <c r="U14" s="76">
        <f t="shared" si="12"/>
        <v>0.66666666666666663</v>
      </c>
      <c r="V14" s="77">
        <f t="shared" si="13"/>
        <v>484.90158970187031</v>
      </c>
      <c r="W14" s="184">
        <f t="shared" si="14"/>
        <v>-145.70940469812967</v>
      </c>
      <c r="X14" s="77">
        <f t="shared" si="15"/>
        <v>692.0232576286154</v>
      </c>
      <c r="Y14" s="184">
        <f t="shared" si="16"/>
        <v>-215.43221757138451</v>
      </c>
      <c r="AA14" s="78">
        <v>3</v>
      </c>
      <c r="AB14" s="79">
        <f t="shared" si="17"/>
        <v>0.5</v>
      </c>
      <c r="AC14" s="80">
        <f t="shared" si="18"/>
        <v>363.67619227640273</v>
      </c>
      <c r="AD14" s="185">
        <f t="shared" si="19"/>
        <v>-266.93480212359725</v>
      </c>
      <c r="AE14" s="80">
        <f t="shared" si="20"/>
        <v>519.01744322146158</v>
      </c>
      <c r="AF14" s="185">
        <f t="shared" si="21"/>
        <v>-388.43803197853833</v>
      </c>
    </row>
    <row r="15" spans="2:32" x14ac:dyDescent="0.2">
      <c r="B15" s="66">
        <v>7</v>
      </c>
      <c r="C15" s="67">
        <f t="shared" si="1"/>
        <v>735.71282680000002</v>
      </c>
      <c r="D15" s="67">
        <f t="shared" si="2"/>
        <v>1058.6980544</v>
      </c>
      <c r="E15" s="68"/>
      <c r="F15" s="17">
        <v>7</v>
      </c>
      <c r="G15" s="81">
        <f t="shared" si="3"/>
        <v>1</v>
      </c>
      <c r="H15" s="70">
        <f t="shared" si="0"/>
        <v>848.57778197827304</v>
      </c>
      <c r="I15" s="186">
        <f t="shared" si="4"/>
        <v>112.86495517827302</v>
      </c>
      <c r="J15" s="70">
        <f t="shared" si="5"/>
        <v>1211.040700850077</v>
      </c>
      <c r="K15" s="186">
        <f t="shared" si="6"/>
        <v>152.34264645007693</v>
      </c>
      <c r="L15" s="71"/>
      <c r="M15" s="19">
        <v>6</v>
      </c>
      <c r="N15" s="72">
        <f t="shared" si="7"/>
        <v>0.8571428571428571</v>
      </c>
      <c r="O15" s="73">
        <f t="shared" si="8"/>
        <v>727.35238455280546</v>
      </c>
      <c r="P15" s="183">
        <f t="shared" si="9"/>
        <v>-8.3604422471945554</v>
      </c>
      <c r="Q15" s="74">
        <f t="shared" si="10"/>
        <v>1038.0348864429232</v>
      </c>
      <c r="R15" s="183">
        <f t="shared" si="11"/>
        <v>-20.663167957076894</v>
      </c>
      <c r="S15" s="8"/>
      <c r="T15" s="75">
        <v>5</v>
      </c>
      <c r="U15" s="76">
        <f t="shared" si="12"/>
        <v>0.7142857142857143</v>
      </c>
      <c r="V15" s="77">
        <f t="shared" si="13"/>
        <v>606.12698712733788</v>
      </c>
      <c r="W15" s="184">
        <f t="shared" si="14"/>
        <v>-129.58583967266213</v>
      </c>
      <c r="X15" s="77">
        <f t="shared" si="15"/>
        <v>865.02907203576922</v>
      </c>
      <c r="Y15" s="184">
        <f t="shared" si="16"/>
        <v>-193.66898236423083</v>
      </c>
      <c r="AA15" s="78">
        <v>4</v>
      </c>
      <c r="AB15" s="79">
        <f t="shared" si="17"/>
        <v>0.5714285714285714</v>
      </c>
      <c r="AC15" s="80">
        <f t="shared" si="18"/>
        <v>484.90158970187031</v>
      </c>
      <c r="AD15" s="185">
        <f t="shared" si="19"/>
        <v>-250.81123709812971</v>
      </c>
      <c r="AE15" s="80">
        <f t="shared" si="20"/>
        <v>692.0232576286154</v>
      </c>
      <c r="AF15" s="185">
        <f t="shared" si="21"/>
        <v>-366.67479677138465</v>
      </c>
    </row>
    <row r="16" spans="2:32" x14ac:dyDescent="0.2">
      <c r="B16" s="66">
        <v>8</v>
      </c>
      <c r="C16" s="67">
        <f t="shared" si="1"/>
        <v>840.81465920000005</v>
      </c>
      <c r="D16" s="67">
        <f t="shared" si="2"/>
        <v>1209.9406336</v>
      </c>
      <c r="E16" s="68"/>
      <c r="F16" s="17">
        <v>8</v>
      </c>
      <c r="G16" s="81">
        <f t="shared" si="3"/>
        <v>1</v>
      </c>
      <c r="H16" s="70">
        <f t="shared" si="0"/>
        <v>969.80317940374061</v>
      </c>
      <c r="I16" s="186">
        <f t="shared" si="4"/>
        <v>128.98852020374056</v>
      </c>
      <c r="J16" s="70">
        <f t="shared" si="5"/>
        <v>1384.0465152572308</v>
      </c>
      <c r="K16" s="186">
        <f t="shared" si="6"/>
        <v>174.10588165723084</v>
      </c>
      <c r="L16" s="71"/>
      <c r="M16" s="19">
        <v>7</v>
      </c>
      <c r="N16" s="72">
        <f t="shared" si="7"/>
        <v>0.875</v>
      </c>
      <c r="O16" s="73">
        <f t="shared" si="8"/>
        <v>848.57778197827304</v>
      </c>
      <c r="P16" s="183">
        <f t="shared" si="9"/>
        <v>7.7631227782729866</v>
      </c>
      <c r="Q16" s="74">
        <f t="shared" si="10"/>
        <v>1211.040700850077</v>
      </c>
      <c r="R16" s="183">
        <f t="shared" si="11"/>
        <v>1.1000672500770179</v>
      </c>
      <c r="S16" s="8"/>
      <c r="T16" s="75">
        <v>6</v>
      </c>
      <c r="U16" s="76">
        <f t="shared" si="12"/>
        <v>0.75</v>
      </c>
      <c r="V16" s="77">
        <f t="shared" si="13"/>
        <v>727.35238455280546</v>
      </c>
      <c r="W16" s="184">
        <f t="shared" si="14"/>
        <v>-113.46227464719459</v>
      </c>
      <c r="X16" s="77">
        <f t="shared" si="15"/>
        <v>1038.0348864429232</v>
      </c>
      <c r="Y16" s="184">
        <f t="shared" si="16"/>
        <v>-171.9057471570768</v>
      </c>
      <c r="AA16" s="78">
        <v>5</v>
      </c>
      <c r="AB16" s="79">
        <f t="shared" si="17"/>
        <v>0.625</v>
      </c>
      <c r="AC16" s="80">
        <f t="shared" si="18"/>
        <v>606.12698712733788</v>
      </c>
      <c r="AD16" s="185">
        <f t="shared" si="19"/>
        <v>-234.68767207266217</v>
      </c>
      <c r="AE16" s="80">
        <f t="shared" si="20"/>
        <v>865.02907203576922</v>
      </c>
      <c r="AF16" s="185">
        <f t="shared" si="21"/>
        <v>-344.91156156423074</v>
      </c>
    </row>
    <row r="17" spans="2:32" x14ac:dyDescent="0.2">
      <c r="B17" s="66">
        <v>9</v>
      </c>
      <c r="C17" s="67">
        <f t="shared" si="1"/>
        <v>945.91649160000009</v>
      </c>
      <c r="D17" s="67">
        <f t="shared" si="2"/>
        <v>1361.1832127999999</v>
      </c>
      <c r="E17" s="68"/>
      <c r="F17" s="17">
        <v>9</v>
      </c>
      <c r="G17" s="81">
        <f t="shared" si="3"/>
        <v>1</v>
      </c>
      <c r="H17" s="70">
        <f t="shared" si="0"/>
        <v>1091.0285768292083</v>
      </c>
      <c r="I17" s="186">
        <f t="shared" si="4"/>
        <v>145.11208522920822</v>
      </c>
      <c r="J17" s="70">
        <f t="shared" si="5"/>
        <v>1557.0523296643846</v>
      </c>
      <c r="K17" s="186">
        <f t="shared" si="6"/>
        <v>195.86911686438475</v>
      </c>
      <c r="L17" s="71"/>
      <c r="M17" s="19">
        <v>8</v>
      </c>
      <c r="N17" s="72">
        <f t="shared" si="7"/>
        <v>0.88888888888888884</v>
      </c>
      <c r="O17" s="73">
        <f t="shared" si="8"/>
        <v>969.80317940374061</v>
      </c>
      <c r="P17" s="183">
        <f t="shared" si="9"/>
        <v>23.886687803740529</v>
      </c>
      <c r="Q17" s="74">
        <f t="shared" si="10"/>
        <v>1384.0465152572308</v>
      </c>
      <c r="R17" s="183">
        <f t="shared" si="11"/>
        <v>22.86330245723093</v>
      </c>
      <c r="S17" s="8"/>
      <c r="T17" s="75">
        <v>7</v>
      </c>
      <c r="U17" s="76">
        <f t="shared" si="12"/>
        <v>0.77777777777777779</v>
      </c>
      <c r="V17" s="77">
        <f t="shared" si="13"/>
        <v>848.57778197827304</v>
      </c>
      <c r="W17" s="184">
        <f t="shared" si="14"/>
        <v>-97.338709621727048</v>
      </c>
      <c r="X17" s="77">
        <f t="shared" si="15"/>
        <v>1211.040700850077</v>
      </c>
      <c r="Y17" s="184">
        <f t="shared" si="16"/>
        <v>-150.14251194992289</v>
      </c>
      <c r="AA17" s="78">
        <v>6</v>
      </c>
      <c r="AB17" s="79">
        <f t="shared" si="17"/>
        <v>0.66666666666666663</v>
      </c>
      <c r="AC17" s="80">
        <f t="shared" si="18"/>
        <v>727.35238455280546</v>
      </c>
      <c r="AD17" s="185">
        <f t="shared" si="19"/>
        <v>-218.56410704719463</v>
      </c>
      <c r="AE17" s="80">
        <f t="shared" si="20"/>
        <v>1038.0348864429232</v>
      </c>
      <c r="AF17" s="185">
        <f t="shared" si="21"/>
        <v>-323.14832635707671</v>
      </c>
    </row>
    <row r="18" spans="2:32" x14ac:dyDescent="0.2">
      <c r="B18" s="66">
        <v>10</v>
      </c>
      <c r="C18" s="67">
        <f t="shared" si="1"/>
        <v>1051.0183240000001</v>
      </c>
      <c r="D18" s="67">
        <f t="shared" si="2"/>
        <v>1512.425792</v>
      </c>
      <c r="E18" s="68"/>
      <c r="F18" s="17">
        <v>10</v>
      </c>
      <c r="G18" s="81">
        <f t="shared" si="3"/>
        <v>1</v>
      </c>
      <c r="H18" s="70">
        <f t="shared" si="0"/>
        <v>1212.2539742546758</v>
      </c>
      <c r="I18" s="186">
        <f t="shared" si="4"/>
        <v>161.23565025467565</v>
      </c>
      <c r="J18" s="70">
        <f t="shared" si="5"/>
        <v>1730.0581440715384</v>
      </c>
      <c r="K18" s="186">
        <f t="shared" si="6"/>
        <v>217.63235207153843</v>
      </c>
      <c r="L18" s="71"/>
      <c r="M18" s="19">
        <v>9</v>
      </c>
      <c r="N18" s="72">
        <f t="shared" si="7"/>
        <v>0.9</v>
      </c>
      <c r="O18" s="73">
        <f t="shared" si="8"/>
        <v>1091.0285768292083</v>
      </c>
      <c r="P18" s="183">
        <f t="shared" si="9"/>
        <v>40.010252829208184</v>
      </c>
      <c r="Q18" s="74">
        <f t="shared" si="10"/>
        <v>1557.0523296643846</v>
      </c>
      <c r="R18" s="183">
        <f t="shared" si="11"/>
        <v>44.626537664384614</v>
      </c>
      <c r="S18" s="8"/>
      <c r="T18" s="75">
        <v>8</v>
      </c>
      <c r="U18" s="76">
        <f t="shared" si="12"/>
        <v>0.8</v>
      </c>
      <c r="V18" s="77">
        <f t="shared" si="13"/>
        <v>969.80317940374061</v>
      </c>
      <c r="W18" s="184">
        <f t="shared" si="14"/>
        <v>-81.215144596259506</v>
      </c>
      <c r="X18" s="77">
        <f t="shared" si="15"/>
        <v>1384.0465152572308</v>
      </c>
      <c r="Y18" s="184">
        <f t="shared" si="16"/>
        <v>-128.37927674276921</v>
      </c>
      <c r="AA18" s="78">
        <v>7</v>
      </c>
      <c r="AB18" s="79">
        <f t="shared" si="17"/>
        <v>0.7</v>
      </c>
      <c r="AC18" s="80">
        <f t="shared" si="18"/>
        <v>848.57778197827304</v>
      </c>
      <c r="AD18" s="185">
        <f t="shared" si="19"/>
        <v>-202.44054202172708</v>
      </c>
      <c r="AE18" s="80">
        <f t="shared" si="20"/>
        <v>1211.040700850077</v>
      </c>
      <c r="AF18" s="185">
        <f t="shared" si="21"/>
        <v>-301.38509114992303</v>
      </c>
    </row>
    <row r="19" spans="2:32" x14ac:dyDescent="0.2">
      <c r="B19" s="66">
        <v>11</v>
      </c>
      <c r="C19" s="67">
        <f t="shared" si="1"/>
        <v>1156.1201564</v>
      </c>
      <c r="D19" s="67">
        <f t="shared" si="2"/>
        <v>1663.6683711999999</v>
      </c>
      <c r="E19" s="68"/>
      <c r="F19" s="17">
        <v>11</v>
      </c>
      <c r="G19" s="81">
        <f t="shared" si="3"/>
        <v>1</v>
      </c>
      <c r="H19" s="70">
        <f t="shared" si="0"/>
        <v>1333.4793716801432</v>
      </c>
      <c r="I19" s="186">
        <f t="shared" si="4"/>
        <v>177.35921528014319</v>
      </c>
      <c r="J19" s="70">
        <f t="shared" si="5"/>
        <v>1903.0639584786923</v>
      </c>
      <c r="K19" s="186">
        <f t="shared" si="6"/>
        <v>239.39558727869235</v>
      </c>
      <c r="L19" s="71"/>
      <c r="M19" s="19">
        <v>10</v>
      </c>
      <c r="N19" s="72">
        <f t="shared" si="7"/>
        <v>0.90909090909090906</v>
      </c>
      <c r="O19" s="73">
        <f t="shared" si="8"/>
        <v>1212.2539742546758</v>
      </c>
      <c r="P19" s="183">
        <f t="shared" si="9"/>
        <v>56.133817854675726</v>
      </c>
      <c r="Q19" s="74">
        <f t="shared" si="10"/>
        <v>1730.0581440715384</v>
      </c>
      <c r="R19" s="183">
        <f t="shared" si="11"/>
        <v>66.389772871538526</v>
      </c>
      <c r="S19" s="8"/>
      <c r="T19" s="75">
        <v>9</v>
      </c>
      <c r="U19" s="76">
        <f t="shared" si="12"/>
        <v>0.81818181818181823</v>
      </c>
      <c r="V19" s="77">
        <f t="shared" si="13"/>
        <v>1091.0285768292083</v>
      </c>
      <c r="W19" s="184">
        <f t="shared" si="14"/>
        <v>-65.091579570791737</v>
      </c>
      <c r="X19" s="77">
        <f t="shared" si="15"/>
        <v>1557.0523296643846</v>
      </c>
      <c r="Y19" s="184">
        <f t="shared" si="16"/>
        <v>-106.6160415356153</v>
      </c>
      <c r="AA19" s="78">
        <v>8</v>
      </c>
      <c r="AB19" s="79">
        <f t="shared" si="17"/>
        <v>0.72727272727272729</v>
      </c>
      <c r="AC19" s="80">
        <f t="shared" si="18"/>
        <v>969.80317940374061</v>
      </c>
      <c r="AD19" s="185">
        <f t="shared" si="19"/>
        <v>-186.31697699625943</v>
      </c>
      <c r="AE19" s="80">
        <f t="shared" si="20"/>
        <v>1384.0465152572308</v>
      </c>
      <c r="AF19" s="185">
        <f t="shared" si="21"/>
        <v>-279.62185594276912</v>
      </c>
    </row>
    <row r="20" spans="2:32" x14ac:dyDescent="0.2">
      <c r="B20" s="66">
        <v>12</v>
      </c>
      <c r="C20" s="67">
        <f t="shared" si="1"/>
        <v>1261.2219888</v>
      </c>
      <c r="D20" s="67">
        <f t="shared" si="2"/>
        <v>1814.9109503999998</v>
      </c>
      <c r="E20" s="68"/>
      <c r="F20" s="17">
        <v>12</v>
      </c>
      <c r="G20" s="81">
        <f t="shared" si="3"/>
        <v>1</v>
      </c>
      <c r="H20" s="70">
        <f t="shared" si="0"/>
        <v>1454.7047691056109</v>
      </c>
      <c r="I20" s="186">
        <f t="shared" si="4"/>
        <v>193.48278030561096</v>
      </c>
      <c r="J20" s="70">
        <f t="shared" si="5"/>
        <v>2076.0697728858463</v>
      </c>
      <c r="K20" s="186">
        <f t="shared" si="6"/>
        <v>261.15882248584649</v>
      </c>
      <c r="L20" s="71"/>
      <c r="M20" s="19">
        <v>11</v>
      </c>
      <c r="N20" s="72">
        <f t="shared" si="7"/>
        <v>0.91666666666666663</v>
      </c>
      <c r="O20" s="73">
        <f t="shared" si="8"/>
        <v>1333.4793716801432</v>
      </c>
      <c r="P20" s="183">
        <f t="shared" si="9"/>
        <v>72.257382880143268</v>
      </c>
      <c r="Q20" s="74">
        <f t="shared" si="10"/>
        <v>1903.0639584786923</v>
      </c>
      <c r="R20" s="183">
        <f t="shared" si="11"/>
        <v>88.153008078692437</v>
      </c>
      <c r="S20" s="8"/>
      <c r="T20" s="75">
        <v>10</v>
      </c>
      <c r="U20" s="76">
        <f t="shared" si="12"/>
        <v>0.83333333333333337</v>
      </c>
      <c r="V20" s="77">
        <f t="shared" si="13"/>
        <v>1212.2539742546758</v>
      </c>
      <c r="W20" s="184">
        <f t="shared" si="14"/>
        <v>-48.968014545324195</v>
      </c>
      <c r="X20" s="77">
        <f t="shared" si="15"/>
        <v>1730.0581440715384</v>
      </c>
      <c r="Y20" s="184">
        <f t="shared" si="16"/>
        <v>-84.852806328461384</v>
      </c>
      <c r="AA20" s="78">
        <v>9</v>
      </c>
      <c r="AB20" s="79">
        <f t="shared" si="17"/>
        <v>0.75</v>
      </c>
      <c r="AC20" s="80">
        <f t="shared" si="18"/>
        <v>1091.0285768292083</v>
      </c>
      <c r="AD20" s="185">
        <f t="shared" si="19"/>
        <v>-170.19341197079166</v>
      </c>
      <c r="AE20" s="80">
        <f t="shared" si="20"/>
        <v>1557.0523296643846</v>
      </c>
      <c r="AF20" s="185">
        <f t="shared" si="21"/>
        <v>-257.8586207356152</v>
      </c>
    </row>
    <row r="21" spans="2:32" x14ac:dyDescent="0.2">
      <c r="B21" s="66">
        <v>13</v>
      </c>
      <c r="C21" s="67">
        <f t="shared" si="1"/>
        <v>1366.3238212000001</v>
      </c>
      <c r="D21" s="67">
        <f t="shared" si="2"/>
        <v>1966.1535296</v>
      </c>
      <c r="E21" s="68"/>
      <c r="F21" s="17">
        <v>13</v>
      </c>
      <c r="G21" s="81">
        <f t="shared" si="3"/>
        <v>1</v>
      </c>
      <c r="H21" s="70">
        <f t="shared" si="0"/>
        <v>1575.9301665310786</v>
      </c>
      <c r="I21" s="186">
        <f t="shared" si="4"/>
        <v>209.6063453310785</v>
      </c>
      <c r="J21" s="70">
        <f t="shared" si="5"/>
        <v>2249.0755872929999</v>
      </c>
      <c r="K21" s="186">
        <f t="shared" si="6"/>
        <v>282.92205769299994</v>
      </c>
      <c r="L21" s="71"/>
      <c r="M21" s="19">
        <v>12</v>
      </c>
      <c r="N21" s="72">
        <f t="shared" si="7"/>
        <v>0.92307692307692313</v>
      </c>
      <c r="O21" s="73">
        <f t="shared" si="8"/>
        <v>1454.7047691056109</v>
      </c>
      <c r="P21" s="183">
        <f t="shared" si="9"/>
        <v>88.38094790561081</v>
      </c>
      <c r="Q21" s="74">
        <f t="shared" si="10"/>
        <v>2076.0697728858463</v>
      </c>
      <c r="R21" s="183">
        <f t="shared" si="11"/>
        <v>109.91624328584635</v>
      </c>
      <c r="S21" s="8"/>
      <c r="T21" s="75">
        <v>11</v>
      </c>
      <c r="U21" s="76">
        <f t="shared" si="12"/>
        <v>0.84615384615384615</v>
      </c>
      <c r="V21" s="77">
        <f t="shared" si="13"/>
        <v>1333.4793716801432</v>
      </c>
      <c r="W21" s="184">
        <f t="shared" si="14"/>
        <v>-32.84444951985688</v>
      </c>
      <c r="X21" s="77">
        <f t="shared" si="15"/>
        <v>1903.0639584786923</v>
      </c>
      <c r="Y21" s="184">
        <f t="shared" si="16"/>
        <v>-63.089571121307699</v>
      </c>
      <c r="AA21" s="78">
        <v>10</v>
      </c>
      <c r="AB21" s="79">
        <f t="shared" si="17"/>
        <v>0.76923076923076927</v>
      </c>
      <c r="AC21" s="80">
        <f t="shared" si="18"/>
        <v>1212.2539742546758</v>
      </c>
      <c r="AD21" s="185">
        <f t="shared" si="19"/>
        <v>-154.06984694532434</v>
      </c>
      <c r="AE21" s="80">
        <f t="shared" si="20"/>
        <v>1730.0581440715384</v>
      </c>
      <c r="AF21" s="185">
        <f t="shared" si="21"/>
        <v>-236.09538552846152</v>
      </c>
    </row>
    <row r="22" spans="2:32" x14ac:dyDescent="0.2">
      <c r="B22" s="66">
        <v>14</v>
      </c>
      <c r="C22" s="67">
        <f t="shared" si="1"/>
        <v>1471.4256536</v>
      </c>
      <c r="D22" s="67">
        <f t="shared" si="2"/>
        <v>2117.3961088000001</v>
      </c>
      <c r="E22" s="68"/>
      <c r="F22" s="17">
        <v>14</v>
      </c>
      <c r="G22" s="81">
        <f t="shared" si="3"/>
        <v>1</v>
      </c>
      <c r="H22" s="70">
        <f t="shared" si="0"/>
        <v>1697.1555639565461</v>
      </c>
      <c r="I22" s="186">
        <f t="shared" si="4"/>
        <v>225.72991035654604</v>
      </c>
      <c r="J22" s="70">
        <f t="shared" si="5"/>
        <v>2422.0814017001539</v>
      </c>
      <c r="K22" s="186">
        <f t="shared" si="6"/>
        <v>304.68529290015385</v>
      </c>
      <c r="L22" s="71"/>
      <c r="M22" s="19">
        <v>13</v>
      </c>
      <c r="N22" s="72">
        <f t="shared" si="7"/>
        <v>0.9285714285714286</v>
      </c>
      <c r="O22" s="73">
        <f t="shared" si="8"/>
        <v>1575.9301665310786</v>
      </c>
      <c r="P22" s="183">
        <f t="shared" si="9"/>
        <v>104.50451293107858</v>
      </c>
      <c r="Q22" s="74">
        <f t="shared" si="10"/>
        <v>2249.0755872929999</v>
      </c>
      <c r="R22" s="183">
        <f t="shared" si="11"/>
        <v>131.67947849299981</v>
      </c>
      <c r="S22" s="8"/>
      <c r="T22" s="75">
        <v>12</v>
      </c>
      <c r="U22" s="76">
        <f t="shared" si="12"/>
        <v>0.8571428571428571</v>
      </c>
      <c r="V22" s="77">
        <f t="shared" si="13"/>
        <v>1454.7047691056109</v>
      </c>
      <c r="W22" s="184">
        <f t="shared" si="14"/>
        <v>-16.720884494389111</v>
      </c>
      <c r="X22" s="77">
        <f t="shared" si="15"/>
        <v>2076.0697728858463</v>
      </c>
      <c r="Y22" s="184">
        <f t="shared" si="16"/>
        <v>-41.326335914153788</v>
      </c>
      <c r="AA22" s="78">
        <v>11</v>
      </c>
      <c r="AB22" s="79">
        <f t="shared" si="17"/>
        <v>0.7857142857142857</v>
      </c>
      <c r="AC22" s="80">
        <f t="shared" si="18"/>
        <v>1333.4793716801432</v>
      </c>
      <c r="AD22" s="185">
        <f t="shared" si="19"/>
        <v>-137.9462819198568</v>
      </c>
      <c r="AE22" s="80">
        <f t="shared" si="20"/>
        <v>1903.0639584786923</v>
      </c>
      <c r="AF22" s="185">
        <f t="shared" si="21"/>
        <v>-214.33215032130784</v>
      </c>
    </row>
    <row r="23" spans="2:32" x14ac:dyDescent="0.2">
      <c r="B23" s="66">
        <v>15</v>
      </c>
      <c r="C23" s="67">
        <f t="shared" si="1"/>
        <v>1576.5274860000002</v>
      </c>
      <c r="D23" s="67">
        <f t="shared" si="2"/>
        <v>2268.638688</v>
      </c>
      <c r="E23" s="68"/>
      <c r="F23" s="17">
        <v>15</v>
      </c>
      <c r="G23" s="81">
        <f t="shared" si="3"/>
        <v>1</v>
      </c>
      <c r="H23" s="70">
        <f t="shared" si="0"/>
        <v>1818.3809613820135</v>
      </c>
      <c r="I23" s="186">
        <f t="shared" si="4"/>
        <v>241.85347538201336</v>
      </c>
      <c r="J23" s="70">
        <f t="shared" si="5"/>
        <v>2595.0872161073075</v>
      </c>
      <c r="K23" s="186">
        <f t="shared" si="6"/>
        <v>326.44852810730754</v>
      </c>
      <c r="L23" s="71"/>
      <c r="M23" s="19">
        <v>14</v>
      </c>
      <c r="N23" s="72">
        <f t="shared" si="7"/>
        <v>0.93333333333333335</v>
      </c>
      <c r="O23" s="74">
        <f t="shared" si="8"/>
        <v>1697.1555639565461</v>
      </c>
      <c r="P23" s="183">
        <f t="shared" si="9"/>
        <v>120.62807795654589</v>
      </c>
      <c r="Q23" s="74">
        <f t="shared" si="10"/>
        <v>2422.0814017001539</v>
      </c>
      <c r="R23" s="183">
        <f t="shared" si="11"/>
        <v>153.44271370015394</v>
      </c>
      <c r="S23" s="8"/>
      <c r="T23" s="75">
        <v>13</v>
      </c>
      <c r="U23" s="76">
        <f t="shared" si="12"/>
        <v>0.8666666666666667</v>
      </c>
      <c r="V23" s="77">
        <f t="shared" si="13"/>
        <v>1575.9301665310786</v>
      </c>
      <c r="W23" s="184">
        <f t="shared" si="14"/>
        <v>-0.59731946892156884</v>
      </c>
      <c r="X23" s="77">
        <f t="shared" si="15"/>
        <v>2249.0755872929999</v>
      </c>
      <c r="Y23" s="184">
        <f t="shared" si="16"/>
        <v>-19.563100707000103</v>
      </c>
      <c r="AA23" s="78">
        <v>12</v>
      </c>
      <c r="AB23" s="79">
        <f t="shared" si="17"/>
        <v>0.8</v>
      </c>
      <c r="AC23" s="80">
        <f t="shared" si="18"/>
        <v>1454.7047691056109</v>
      </c>
      <c r="AD23" s="185">
        <f t="shared" si="19"/>
        <v>-121.82271689438926</v>
      </c>
      <c r="AE23" s="80">
        <f t="shared" si="20"/>
        <v>2076.0697728858463</v>
      </c>
      <c r="AF23" s="185">
        <f t="shared" si="21"/>
        <v>-192.5689151141537</v>
      </c>
    </row>
    <row r="24" spans="2:32" x14ac:dyDescent="0.2">
      <c r="B24" s="66">
        <v>16</v>
      </c>
      <c r="C24" s="67">
        <f t="shared" si="1"/>
        <v>1681.6293184000001</v>
      </c>
      <c r="D24" s="67">
        <f t="shared" si="2"/>
        <v>2419.8812671999999</v>
      </c>
      <c r="E24" s="68"/>
      <c r="F24" s="17">
        <v>16</v>
      </c>
      <c r="G24" s="81">
        <f t="shared" si="3"/>
        <v>1</v>
      </c>
      <c r="H24" s="70">
        <f t="shared" si="0"/>
        <v>1939.6063588074812</v>
      </c>
      <c r="I24" s="186">
        <f t="shared" si="4"/>
        <v>257.97704040748113</v>
      </c>
      <c r="J24" s="70">
        <f t="shared" si="5"/>
        <v>2768.0930305144616</v>
      </c>
      <c r="K24" s="186">
        <f t="shared" si="6"/>
        <v>348.21176331446168</v>
      </c>
      <c r="L24" s="71"/>
      <c r="M24" s="19">
        <v>15</v>
      </c>
      <c r="N24" s="72">
        <f t="shared" si="7"/>
        <v>0.9375</v>
      </c>
      <c r="O24" s="74">
        <f t="shared" si="8"/>
        <v>1818.3809613820135</v>
      </c>
      <c r="P24" s="183">
        <f t="shared" si="9"/>
        <v>136.75164298201344</v>
      </c>
      <c r="Q24" s="74">
        <f t="shared" si="10"/>
        <v>2595.0872161073075</v>
      </c>
      <c r="R24" s="183">
        <f t="shared" si="11"/>
        <v>175.20594890730763</v>
      </c>
      <c r="S24" s="8"/>
      <c r="T24" s="75">
        <v>14</v>
      </c>
      <c r="U24" s="76">
        <f t="shared" si="12"/>
        <v>0.875</v>
      </c>
      <c r="V24" s="77">
        <f t="shared" si="13"/>
        <v>1697.1555639565461</v>
      </c>
      <c r="W24" s="184">
        <f t="shared" si="14"/>
        <v>15.526245556545973</v>
      </c>
      <c r="X24" s="77">
        <f t="shared" si="15"/>
        <v>2422.0814017001539</v>
      </c>
      <c r="Y24" s="184">
        <f t="shared" si="16"/>
        <v>2.2001345001540358</v>
      </c>
      <c r="AA24" s="78">
        <v>13</v>
      </c>
      <c r="AB24" s="79">
        <f t="shared" si="17"/>
        <v>0.8125</v>
      </c>
      <c r="AC24" s="80">
        <f t="shared" si="18"/>
        <v>1575.9301665310786</v>
      </c>
      <c r="AD24" s="185">
        <f t="shared" si="19"/>
        <v>-105.69915186892149</v>
      </c>
      <c r="AE24" s="80">
        <f t="shared" si="20"/>
        <v>2249.0755872929999</v>
      </c>
      <c r="AF24" s="185">
        <f t="shared" si="21"/>
        <v>-170.80567990700001</v>
      </c>
    </row>
    <row r="25" spans="2:32" x14ac:dyDescent="0.2">
      <c r="B25" s="66">
        <v>17</v>
      </c>
      <c r="C25" s="67">
        <f t="shared" si="1"/>
        <v>1786.7311508</v>
      </c>
      <c r="D25" s="67">
        <f t="shared" si="2"/>
        <v>2571.1238463999998</v>
      </c>
      <c r="E25" s="68"/>
      <c r="F25" s="17">
        <v>17</v>
      </c>
      <c r="G25" s="81">
        <f t="shared" si="3"/>
        <v>1</v>
      </c>
      <c r="H25" s="70">
        <f t="shared" si="0"/>
        <v>2060.8317562329489</v>
      </c>
      <c r="I25" s="186">
        <f t="shared" si="4"/>
        <v>274.1006054329489</v>
      </c>
      <c r="J25" s="70">
        <f t="shared" si="5"/>
        <v>2941.0988449216156</v>
      </c>
      <c r="K25" s="186">
        <f t="shared" si="6"/>
        <v>369.97499852161582</v>
      </c>
      <c r="L25" s="71"/>
      <c r="M25" s="19">
        <v>16</v>
      </c>
      <c r="N25" s="72">
        <f t="shared" si="7"/>
        <v>0.94117647058823528</v>
      </c>
      <c r="O25" s="74">
        <f t="shared" si="8"/>
        <v>1939.6063588074812</v>
      </c>
      <c r="P25" s="183">
        <f t="shared" si="9"/>
        <v>152.87520800748121</v>
      </c>
      <c r="Q25" s="74">
        <f t="shared" si="10"/>
        <v>2768.0930305144616</v>
      </c>
      <c r="R25" s="183">
        <f t="shared" si="11"/>
        <v>196.96918411446177</v>
      </c>
      <c r="S25" s="8"/>
      <c r="T25" s="75">
        <v>15</v>
      </c>
      <c r="U25" s="76">
        <f t="shared" si="12"/>
        <v>0.88235294117647056</v>
      </c>
      <c r="V25" s="77">
        <f t="shared" si="13"/>
        <v>1818.3809613820135</v>
      </c>
      <c r="W25" s="184">
        <f t="shared" si="14"/>
        <v>31.649810582013515</v>
      </c>
      <c r="X25" s="77">
        <f t="shared" si="15"/>
        <v>2595.0872161073075</v>
      </c>
      <c r="Y25" s="184">
        <f t="shared" si="16"/>
        <v>23.96336970730772</v>
      </c>
      <c r="AA25" s="78">
        <v>14</v>
      </c>
      <c r="AB25" s="79">
        <f t="shared" si="17"/>
        <v>0.82352941176470584</v>
      </c>
      <c r="AC25" s="80">
        <f t="shared" si="18"/>
        <v>1697.1555639565461</v>
      </c>
      <c r="AD25" s="185">
        <f t="shared" si="19"/>
        <v>-89.575586843453948</v>
      </c>
      <c r="AE25" s="80">
        <f t="shared" si="20"/>
        <v>2422.0814017001539</v>
      </c>
      <c r="AF25" s="185">
        <f t="shared" si="21"/>
        <v>-149.04244469984587</v>
      </c>
    </row>
    <row r="26" spans="2:32" x14ac:dyDescent="0.2">
      <c r="B26" s="66">
        <v>18</v>
      </c>
      <c r="C26" s="67">
        <f t="shared" si="1"/>
        <v>1891.8329832000002</v>
      </c>
      <c r="D26" s="67">
        <f t="shared" si="2"/>
        <v>2722.3664255999997</v>
      </c>
      <c r="E26" s="68"/>
      <c r="F26" s="17">
        <v>18</v>
      </c>
      <c r="G26" s="81">
        <f t="shared" si="3"/>
        <v>1</v>
      </c>
      <c r="H26" s="70">
        <f t="shared" si="0"/>
        <v>2182.0571536584166</v>
      </c>
      <c r="I26" s="186">
        <f t="shared" si="4"/>
        <v>290.22417045841644</v>
      </c>
      <c r="J26" s="70">
        <f t="shared" si="5"/>
        <v>3114.1046593287692</v>
      </c>
      <c r="K26" s="186">
        <f t="shared" si="6"/>
        <v>391.7382337287695</v>
      </c>
      <c r="L26" s="71"/>
      <c r="M26" s="19">
        <v>17</v>
      </c>
      <c r="N26" s="72">
        <f t="shared" si="7"/>
        <v>0.94444444444444442</v>
      </c>
      <c r="O26" s="74">
        <f t="shared" si="8"/>
        <v>2060.8317562329489</v>
      </c>
      <c r="P26" s="183">
        <f t="shared" si="9"/>
        <v>168.99877303294875</v>
      </c>
      <c r="Q26" s="74">
        <f t="shared" si="10"/>
        <v>2941.0988449216156</v>
      </c>
      <c r="R26" s="183">
        <f t="shared" si="11"/>
        <v>218.73241932161591</v>
      </c>
      <c r="S26" s="8"/>
      <c r="T26" s="75">
        <v>16</v>
      </c>
      <c r="U26" s="76">
        <f t="shared" si="12"/>
        <v>0.88888888888888884</v>
      </c>
      <c r="V26" s="77">
        <f t="shared" si="13"/>
        <v>1939.6063588074812</v>
      </c>
      <c r="W26" s="184">
        <f t="shared" si="14"/>
        <v>47.773375607481057</v>
      </c>
      <c r="X26" s="77">
        <f t="shared" si="15"/>
        <v>2768.0930305144616</v>
      </c>
      <c r="Y26" s="184">
        <f t="shared" si="16"/>
        <v>45.726604914461859</v>
      </c>
      <c r="AA26" s="78">
        <v>15</v>
      </c>
      <c r="AB26" s="79">
        <f t="shared" si="17"/>
        <v>0.83333333333333337</v>
      </c>
      <c r="AC26" s="80">
        <f t="shared" si="18"/>
        <v>1818.3809613820135</v>
      </c>
      <c r="AD26" s="185">
        <f t="shared" si="19"/>
        <v>-73.452021817986633</v>
      </c>
      <c r="AE26" s="80">
        <f t="shared" si="20"/>
        <v>2595.0872161073075</v>
      </c>
      <c r="AF26" s="185">
        <f t="shared" si="21"/>
        <v>-127.27920949269219</v>
      </c>
    </row>
    <row r="27" spans="2:32" x14ac:dyDescent="0.2">
      <c r="B27" s="66">
        <v>19</v>
      </c>
      <c r="C27" s="67">
        <f t="shared" si="1"/>
        <v>1996.9348156000001</v>
      </c>
      <c r="D27" s="67">
        <f t="shared" si="2"/>
        <v>2873.6090048000001</v>
      </c>
      <c r="E27" s="68"/>
      <c r="F27" s="17">
        <v>19</v>
      </c>
      <c r="G27" s="81">
        <f t="shared" si="3"/>
        <v>1</v>
      </c>
      <c r="H27" s="70">
        <f t="shared" si="0"/>
        <v>2303.2825510838838</v>
      </c>
      <c r="I27" s="186">
        <f t="shared" si="4"/>
        <v>306.34773548388375</v>
      </c>
      <c r="J27" s="70">
        <f t="shared" si="5"/>
        <v>3287.1104737359233</v>
      </c>
      <c r="K27" s="186">
        <f t="shared" si="6"/>
        <v>413.50146893592319</v>
      </c>
      <c r="L27" s="71"/>
      <c r="M27" s="19">
        <v>18</v>
      </c>
      <c r="N27" s="72">
        <f t="shared" si="7"/>
        <v>0.94736842105263153</v>
      </c>
      <c r="O27" s="74">
        <f t="shared" si="8"/>
        <v>2182.0571536584166</v>
      </c>
      <c r="P27" s="183">
        <f t="shared" si="9"/>
        <v>185.12233805841652</v>
      </c>
      <c r="Q27" s="74">
        <f t="shared" si="10"/>
        <v>3114.1046593287692</v>
      </c>
      <c r="R27" s="183">
        <f t="shared" si="11"/>
        <v>240.49565452876914</v>
      </c>
      <c r="S27" s="8"/>
      <c r="T27" s="75">
        <v>17</v>
      </c>
      <c r="U27" s="76">
        <f t="shared" si="12"/>
        <v>0.89473684210526316</v>
      </c>
      <c r="V27" s="77">
        <f t="shared" si="13"/>
        <v>2060.8317562329489</v>
      </c>
      <c r="W27" s="184">
        <f t="shared" si="14"/>
        <v>63.896940632948827</v>
      </c>
      <c r="X27" s="77">
        <f t="shared" si="15"/>
        <v>2941.0988449216156</v>
      </c>
      <c r="Y27" s="184">
        <f t="shared" si="16"/>
        <v>67.489840121615543</v>
      </c>
      <c r="AA27" s="78">
        <v>16</v>
      </c>
      <c r="AB27" s="79">
        <f t="shared" si="17"/>
        <v>0.84210526315789469</v>
      </c>
      <c r="AC27" s="80">
        <f t="shared" si="18"/>
        <v>1939.6063588074812</v>
      </c>
      <c r="AD27" s="185">
        <f t="shared" si="19"/>
        <v>-57.328456792518864</v>
      </c>
      <c r="AE27" s="80">
        <f t="shared" si="20"/>
        <v>2768.0930305144616</v>
      </c>
      <c r="AF27" s="185">
        <f t="shared" si="21"/>
        <v>-105.5159742855385</v>
      </c>
    </row>
    <row r="28" spans="2:32" x14ac:dyDescent="0.2">
      <c r="B28" s="66">
        <v>20</v>
      </c>
      <c r="C28" s="67">
        <f t="shared" si="1"/>
        <v>2102.0366480000002</v>
      </c>
      <c r="D28" s="67">
        <f t="shared" si="2"/>
        <v>3024.851584</v>
      </c>
      <c r="E28" s="68"/>
      <c r="F28" s="17">
        <v>20</v>
      </c>
      <c r="G28" s="81">
        <f t="shared" si="3"/>
        <v>1</v>
      </c>
      <c r="H28" s="70">
        <f t="shared" si="0"/>
        <v>2424.5079485093515</v>
      </c>
      <c r="I28" s="186">
        <f t="shared" si="4"/>
        <v>322.47130050935129</v>
      </c>
      <c r="J28" s="70">
        <f t="shared" si="5"/>
        <v>3460.1162881430769</v>
      </c>
      <c r="K28" s="186">
        <f t="shared" si="6"/>
        <v>435.26470414307687</v>
      </c>
      <c r="L28" s="71"/>
      <c r="M28" s="19">
        <v>19</v>
      </c>
      <c r="N28" s="72">
        <f t="shared" si="7"/>
        <v>0.95</v>
      </c>
      <c r="O28" s="74">
        <f t="shared" si="8"/>
        <v>2303.2825510838838</v>
      </c>
      <c r="P28" s="183">
        <f t="shared" si="9"/>
        <v>201.2459030838836</v>
      </c>
      <c r="Q28" s="74">
        <f t="shared" si="10"/>
        <v>3287.1104737359233</v>
      </c>
      <c r="R28" s="183">
        <f t="shared" si="11"/>
        <v>262.25888973592328</v>
      </c>
      <c r="S28" s="8"/>
      <c r="T28" s="75">
        <v>18</v>
      </c>
      <c r="U28" s="76">
        <f t="shared" si="12"/>
        <v>0.9</v>
      </c>
      <c r="V28" s="77">
        <f t="shared" si="13"/>
        <v>2182.0571536584166</v>
      </c>
      <c r="W28" s="184">
        <f t="shared" si="14"/>
        <v>80.020505658416369</v>
      </c>
      <c r="X28" s="77">
        <f t="shared" si="15"/>
        <v>3114.1046593287692</v>
      </c>
      <c r="Y28" s="184">
        <f t="shared" si="16"/>
        <v>89.253075328769228</v>
      </c>
      <c r="AA28" s="78">
        <v>17</v>
      </c>
      <c r="AB28" s="79">
        <f t="shared" si="17"/>
        <v>0.85</v>
      </c>
      <c r="AC28" s="80">
        <f t="shared" si="18"/>
        <v>2060.8317562329489</v>
      </c>
      <c r="AD28" s="185">
        <f t="shared" si="19"/>
        <v>-41.204891767051322</v>
      </c>
      <c r="AE28" s="80">
        <f t="shared" si="20"/>
        <v>2941.0988449216156</v>
      </c>
      <c r="AF28" s="185">
        <f t="shared" si="21"/>
        <v>-83.752739078384366</v>
      </c>
    </row>
    <row r="29" spans="2:32" x14ac:dyDescent="0.2">
      <c r="B29" s="66">
        <v>21</v>
      </c>
      <c r="C29" s="67">
        <f t="shared" si="1"/>
        <v>2207.1384803999999</v>
      </c>
      <c r="D29" s="67">
        <f t="shared" si="2"/>
        <v>3176.0941631999999</v>
      </c>
      <c r="E29" s="68"/>
      <c r="F29" s="17">
        <v>21</v>
      </c>
      <c r="G29" s="81">
        <f t="shared" si="3"/>
        <v>1</v>
      </c>
      <c r="H29" s="70">
        <f t="shared" si="0"/>
        <v>2545.7333459348192</v>
      </c>
      <c r="I29" s="186">
        <f t="shared" si="4"/>
        <v>338.59486553481929</v>
      </c>
      <c r="J29" s="70">
        <f t="shared" si="5"/>
        <v>3633.1221025502309</v>
      </c>
      <c r="K29" s="186">
        <f t="shared" si="6"/>
        <v>457.02793935023101</v>
      </c>
      <c r="L29" s="71"/>
      <c r="M29" s="19">
        <v>20</v>
      </c>
      <c r="N29" s="72">
        <f t="shared" si="7"/>
        <v>0.95238095238095233</v>
      </c>
      <c r="O29" s="74">
        <f t="shared" si="8"/>
        <v>2424.5079485093515</v>
      </c>
      <c r="P29" s="183">
        <f t="shared" si="9"/>
        <v>217.3694681093516</v>
      </c>
      <c r="Q29" s="74">
        <f t="shared" si="10"/>
        <v>3460.1162881430769</v>
      </c>
      <c r="R29" s="183">
        <f t="shared" si="11"/>
        <v>284.02212494307696</v>
      </c>
      <c r="S29" s="8"/>
      <c r="T29" s="75">
        <v>19</v>
      </c>
      <c r="U29" s="76">
        <f t="shared" si="12"/>
        <v>0.90476190476190477</v>
      </c>
      <c r="V29" s="77">
        <f t="shared" si="13"/>
        <v>2303.2825510838838</v>
      </c>
      <c r="W29" s="184">
        <f t="shared" si="14"/>
        <v>96.144070683883911</v>
      </c>
      <c r="X29" s="77">
        <f t="shared" si="15"/>
        <v>3287.1104737359233</v>
      </c>
      <c r="Y29" s="184">
        <f t="shared" si="16"/>
        <v>111.01631053592337</v>
      </c>
      <c r="AA29" s="78">
        <v>18</v>
      </c>
      <c r="AB29" s="79">
        <f t="shared" si="17"/>
        <v>0.8571428571428571</v>
      </c>
      <c r="AC29" s="80">
        <f t="shared" si="18"/>
        <v>2182.0571536584166</v>
      </c>
      <c r="AD29" s="185">
        <f t="shared" si="19"/>
        <v>-25.081326741583325</v>
      </c>
      <c r="AE29" s="80">
        <f t="shared" si="20"/>
        <v>3114.1046593287692</v>
      </c>
      <c r="AF29" s="185">
        <f t="shared" si="21"/>
        <v>-61.989503871230681</v>
      </c>
    </row>
    <row r="30" spans="2:32" x14ac:dyDescent="0.2">
      <c r="B30" s="66">
        <v>22</v>
      </c>
      <c r="C30" s="67">
        <f t="shared" si="1"/>
        <v>2312.2403128000001</v>
      </c>
      <c r="D30" s="67">
        <f t="shared" si="2"/>
        <v>3327.3367423999998</v>
      </c>
      <c r="E30" s="68"/>
      <c r="F30" s="17">
        <v>22</v>
      </c>
      <c r="G30" s="81">
        <f t="shared" si="3"/>
        <v>1</v>
      </c>
      <c r="H30" s="70">
        <f t="shared" si="0"/>
        <v>2666.9587433602865</v>
      </c>
      <c r="I30" s="186">
        <f t="shared" si="4"/>
        <v>354.71843056028638</v>
      </c>
      <c r="J30" s="70">
        <f t="shared" si="5"/>
        <v>3806.1279169573845</v>
      </c>
      <c r="K30" s="186">
        <f t="shared" si="6"/>
        <v>478.79117455738469</v>
      </c>
      <c r="L30" s="71"/>
      <c r="M30" s="19">
        <v>21</v>
      </c>
      <c r="N30" s="72">
        <f t="shared" si="7"/>
        <v>0.95454545454545459</v>
      </c>
      <c r="O30" s="74">
        <f t="shared" si="8"/>
        <v>2545.7333459348192</v>
      </c>
      <c r="P30" s="183">
        <f t="shared" si="9"/>
        <v>233.49303313481914</v>
      </c>
      <c r="Q30" s="74">
        <f t="shared" si="10"/>
        <v>3633.1221025502309</v>
      </c>
      <c r="R30" s="183">
        <f t="shared" si="11"/>
        <v>305.7853601502311</v>
      </c>
      <c r="S30" s="8"/>
      <c r="T30" s="75">
        <v>20</v>
      </c>
      <c r="U30" s="76">
        <f t="shared" si="12"/>
        <v>0.90909090909090906</v>
      </c>
      <c r="V30" s="77">
        <f t="shared" si="13"/>
        <v>2424.5079485093515</v>
      </c>
      <c r="W30" s="184">
        <f t="shared" si="14"/>
        <v>112.26763570935145</v>
      </c>
      <c r="X30" s="77">
        <f t="shared" si="15"/>
        <v>3460.1162881430769</v>
      </c>
      <c r="Y30" s="184">
        <f t="shared" si="16"/>
        <v>132.77954574307705</v>
      </c>
      <c r="AA30" s="78">
        <v>19</v>
      </c>
      <c r="AB30" s="79">
        <f t="shared" si="17"/>
        <v>0.86363636363636365</v>
      </c>
      <c r="AC30" s="80">
        <f t="shared" si="18"/>
        <v>2303.2825510838838</v>
      </c>
      <c r="AD30" s="185">
        <f t="shared" si="19"/>
        <v>-8.9577617161162379</v>
      </c>
      <c r="AE30" s="80">
        <f t="shared" si="20"/>
        <v>3287.1104737359233</v>
      </c>
      <c r="AF30" s="185">
        <f t="shared" si="21"/>
        <v>-40.226268664076542</v>
      </c>
    </row>
    <row r="31" spans="2:32" x14ac:dyDescent="0.2">
      <c r="B31" s="66">
        <v>23</v>
      </c>
      <c r="C31" s="67">
        <f t="shared" si="1"/>
        <v>2417.3421452000002</v>
      </c>
      <c r="D31" s="67">
        <f t="shared" si="2"/>
        <v>3478.5793215999997</v>
      </c>
      <c r="E31" s="68"/>
      <c r="F31" s="17">
        <v>23</v>
      </c>
      <c r="G31" s="81">
        <f t="shared" si="3"/>
        <v>1</v>
      </c>
      <c r="H31" s="70">
        <f t="shared" si="0"/>
        <v>2788.1841407857542</v>
      </c>
      <c r="I31" s="186">
        <f t="shared" si="4"/>
        <v>370.84199558575392</v>
      </c>
      <c r="J31" s="70">
        <f t="shared" si="5"/>
        <v>3979.1337313645386</v>
      </c>
      <c r="K31" s="186">
        <f t="shared" si="6"/>
        <v>500.55440976453883</v>
      </c>
      <c r="L31" s="71"/>
      <c r="M31" s="19">
        <v>22</v>
      </c>
      <c r="N31" s="72">
        <f t="shared" si="7"/>
        <v>0.95652173913043481</v>
      </c>
      <c r="O31" s="74">
        <f t="shared" si="8"/>
        <v>2666.9587433602865</v>
      </c>
      <c r="P31" s="183">
        <f t="shared" si="9"/>
        <v>249.61659816028623</v>
      </c>
      <c r="Q31" s="74">
        <f t="shared" si="10"/>
        <v>3806.1279169573845</v>
      </c>
      <c r="R31" s="183">
        <f t="shared" si="11"/>
        <v>327.54859535738478</v>
      </c>
      <c r="S31" s="8"/>
      <c r="T31" s="75">
        <v>21</v>
      </c>
      <c r="U31" s="76">
        <f t="shared" si="12"/>
        <v>0.91304347826086951</v>
      </c>
      <c r="V31" s="77">
        <f t="shared" si="13"/>
        <v>2545.7333459348192</v>
      </c>
      <c r="W31" s="184">
        <f t="shared" si="14"/>
        <v>128.39120073481899</v>
      </c>
      <c r="X31" s="77">
        <f t="shared" si="15"/>
        <v>3633.1221025502309</v>
      </c>
      <c r="Y31" s="184">
        <f t="shared" si="16"/>
        <v>154.54278095023119</v>
      </c>
      <c r="AA31" s="78">
        <v>20</v>
      </c>
      <c r="AB31" s="79">
        <f t="shared" si="17"/>
        <v>0.86956521739130432</v>
      </c>
      <c r="AC31" s="80">
        <f t="shared" si="18"/>
        <v>2424.5079485093515</v>
      </c>
      <c r="AD31" s="185">
        <f t="shared" si="19"/>
        <v>7.1658033093513041</v>
      </c>
      <c r="AE31" s="80">
        <f t="shared" si="20"/>
        <v>3460.1162881430769</v>
      </c>
      <c r="AF31" s="185">
        <f t="shared" si="21"/>
        <v>-18.463033456922858</v>
      </c>
    </row>
    <row r="32" spans="2:32" x14ac:dyDescent="0.2">
      <c r="B32" s="66">
        <v>24</v>
      </c>
      <c r="C32" s="67">
        <f t="shared" si="1"/>
        <v>2522.4439775999999</v>
      </c>
      <c r="D32" s="67">
        <f t="shared" si="2"/>
        <v>3629.8219007999996</v>
      </c>
      <c r="E32" s="68"/>
      <c r="F32" s="17">
        <v>24</v>
      </c>
      <c r="G32" s="81">
        <f t="shared" si="3"/>
        <v>1</v>
      </c>
      <c r="H32" s="70">
        <f t="shared" si="0"/>
        <v>2909.4095382112218</v>
      </c>
      <c r="I32" s="186">
        <f t="shared" si="4"/>
        <v>386.96556061122192</v>
      </c>
      <c r="J32" s="70">
        <f t="shared" si="5"/>
        <v>4152.1395457716926</v>
      </c>
      <c r="K32" s="186">
        <f t="shared" si="6"/>
        <v>522.31764497169297</v>
      </c>
      <c r="L32" s="71"/>
      <c r="M32" s="19">
        <v>23</v>
      </c>
      <c r="N32" s="72">
        <f t="shared" si="7"/>
        <v>0.95833333333333337</v>
      </c>
      <c r="O32" s="74">
        <f t="shared" si="8"/>
        <v>2788.1841407857542</v>
      </c>
      <c r="P32" s="183">
        <f t="shared" si="9"/>
        <v>265.74016318575423</v>
      </c>
      <c r="Q32" s="74">
        <f t="shared" si="10"/>
        <v>3979.1337313645386</v>
      </c>
      <c r="R32" s="183">
        <f t="shared" si="11"/>
        <v>349.31183056453892</v>
      </c>
      <c r="S32" s="8"/>
      <c r="T32" s="75">
        <v>22</v>
      </c>
      <c r="U32" s="76">
        <f t="shared" si="12"/>
        <v>0.91666666666666663</v>
      </c>
      <c r="V32" s="77">
        <f t="shared" si="13"/>
        <v>2666.9587433602865</v>
      </c>
      <c r="W32" s="184">
        <f t="shared" si="14"/>
        <v>144.51476576028654</v>
      </c>
      <c r="X32" s="77">
        <f t="shared" si="15"/>
        <v>3806.1279169573845</v>
      </c>
      <c r="Y32" s="184">
        <f t="shared" si="16"/>
        <v>176.30601615738487</v>
      </c>
      <c r="AA32" s="78">
        <v>21</v>
      </c>
      <c r="AB32" s="79">
        <f t="shared" si="17"/>
        <v>0.875</v>
      </c>
      <c r="AC32" s="80">
        <f t="shared" si="18"/>
        <v>2545.7333459348192</v>
      </c>
      <c r="AD32" s="185">
        <f t="shared" si="19"/>
        <v>23.289368334819301</v>
      </c>
      <c r="AE32" s="80">
        <f t="shared" si="20"/>
        <v>3633.1221025502309</v>
      </c>
      <c r="AF32" s="185">
        <f t="shared" si="21"/>
        <v>3.300201750231281</v>
      </c>
    </row>
    <row r="33" spans="2:32" x14ac:dyDescent="0.2">
      <c r="B33" s="66">
        <v>25</v>
      </c>
      <c r="C33" s="67">
        <f t="shared" si="1"/>
        <v>2627.5458100000001</v>
      </c>
      <c r="D33" s="67">
        <f t="shared" si="2"/>
        <v>3781.06448</v>
      </c>
      <c r="E33" s="68"/>
      <c r="F33" s="17">
        <v>25</v>
      </c>
      <c r="G33" s="81">
        <f t="shared" si="3"/>
        <v>1</v>
      </c>
      <c r="H33" s="70">
        <f t="shared" si="0"/>
        <v>3030.6349356366895</v>
      </c>
      <c r="I33" s="186">
        <f t="shared" si="4"/>
        <v>403.08912563668946</v>
      </c>
      <c r="J33" s="70">
        <f t="shared" si="5"/>
        <v>4325.1453601788462</v>
      </c>
      <c r="K33" s="186">
        <f t="shared" si="6"/>
        <v>544.0808801788462</v>
      </c>
      <c r="L33" s="71"/>
      <c r="M33" s="19">
        <v>24</v>
      </c>
      <c r="N33" s="72">
        <f t="shared" si="7"/>
        <v>0.96</v>
      </c>
      <c r="O33" s="74">
        <f t="shared" si="8"/>
        <v>2909.4095382112218</v>
      </c>
      <c r="P33" s="183">
        <f t="shared" si="9"/>
        <v>281.86372821122177</v>
      </c>
      <c r="Q33" s="74">
        <f t="shared" si="10"/>
        <v>4152.1395457716926</v>
      </c>
      <c r="R33" s="183">
        <f t="shared" si="11"/>
        <v>371.07506577169261</v>
      </c>
      <c r="S33" s="8"/>
      <c r="T33" s="75">
        <v>23</v>
      </c>
      <c r="U33" s="76">
        <f t="shared" si="12"/>
        <v>0.92</v>
      </c>
      <c r="V33" s="77">
        <f t="shared" si="13"/>
        <v>2788.1841407857542</v>
      </c>
      <c r="W33" s="184">
        <f t="shared" si="14"/>
        <v>160.63833078575408</v>
      </c>
      <c r="X33" s="77">
        <f t="shared" si="15"/>
        <v>3979.1337313645386</v>
      </c>
      <c r="Y33" s="184">
        <f t="shared" si="16"/>
        <v>198.06925136453856</v>
      </c>
      <c r="AA33" s="78">
        <v>22</v>
      </c>
      <c r="AB33" s="79">
        <f t="shared" si="17"/>
        <v>0.88</v>
      </c>
      <c r="AC33" s="80">
        <f t="shared" si="18"/>
        <v>2666.9587433602865</v>
      </c>
      <c r="AD33" s="185">
        <f t="shared" si="19"/>
        <v>39.412933360286388</v>
      </c>
      <c r="AE33" s="80">
        <f t="shared" si="20"/>
        <v>3806.1279169573845</v>
      </c>
      <c r="AF33" s="185">
        <f t="shared" si="21"/>
        <v>25.063436957384511</v>
      </c>
    </row>
    <row r="34" spans="2:32" x14ac:dyDescent="0.2">
      <c r="B34" s="66">
        <v>26</v>
      </c>
      <c r="C34" s="67">
        <f t="shared" si="1"/>
        <v>2732.6476424000002</v>
      </c>
      <c r="D34" s="67">
        <f t="shared" si="2"/>
        <v>3932.3070591999999</v>
      </c>
      <c r="E34" s="68"/>
      <c r="F34" s="17">
        <v>26</v>
      </c>
      <c r="G34" s="81">
        <f t="shared" si="3"/>
        <v>1</v>
      </c>
      <c r="H34" s="70">
        <f t="shared" si="0"/>
        <v>3151.8603330621572</v>
      </c>
      <c r="I34" s="186">
        <f t="shared" si="4"/>
        <v>419.212690662157</v>
      </c>
      <c r="J34" s="70">
        <f t="shared" si="5"/>
        <v>4498.1511745859998</v>
      </c>
      <c r="K34" s="186">
        <f t="shared" si="6"/>
        <v>565.84411538599988</v>
      </c>
      <c r="L34" s="71"/>
      <c r="M34" s="19">
        <v>25</v>
      </c>
      <c r="N34" s="72">
        <f t="shared" si="7"/>
        <v>0.96153846153846156</v>
      </c>
      <c r="O34" s="74">
        <f t="shared" si="8"/>
        <v>3030.6349356366895</v>
      </c>
      <c r="P34" s="183">
        <f t="shared" si="9"/>
        <v>297.98729323668931</v>
      </c>
      <c r="Q34" s="74">
        <f t="shared" si="10"/>
        <v>4325.1453601788462</v>
      </c>
      <c r="R34" s="183">
        <f t="shared" si="11"/>
        <v>392.83830097884629</v>
      </c>
      <c r="S34" s="8"/>
      <c r="T34" s="75">
        <v>24</v>
      </c>
      <c r="U34" s="76">
        <f t="shared" si="12"/>
        <v>0.92307692307692313</v>
      </c>
      <c r="V34" s="77">
        <f t="shared" si="13"/>
        <v>2909.4095382112218</v>
      </c>
      <c r="W34" s="184">
        <f t="shared" si="14"/>
        <v>176.76189581122162</v>
      </c>
      <c r="X34" s="77">
        <f t="shared" si="15"/>
        <v>4152.1395457716926</v>
      </c>
      <c r="Y34" s="184">
        <f t="shared" si="16"/>
        <v>219.8324865716927</v>
      </c>
      <c r="AA34" s="78">
        <v>23</v>
      </c>
      <c r="AB34" s="79">
        <f t="shared" si="17"/>
        <v>0.88461538461538458</v>
      </c>
      <c r="AC34" s="80">
        <f t="shared" si="18"/>
        <v>2788.1841407857542</v>
      </c>
      <c r="AD34" s="185">
        <f t="shared" si="19"/>
        <v>55.53649838575393</v>
      </c>
      <c r="AE34" s="80">
        <f t="shared" si="20"/>
        <v>3979.1337313645386</v>
      </c>
      <c r="AF34" s="185">
        <f t="shared" si="21"/>
        <v>46.82667216453865</v>
      </c>
    </row>
    <row r="35" spans="2:32" x14ac:dyDescent="0.2">
      <c r="B35" s="66">
        <v>27</v>
      </c>
      <c r="C35" s="67">
        <f t="shared" si="1"/>
        <v>2837.7494748000004</v>
      </c>
      <c r="D35" s="67">
        <f t="shared" si="2"/>
        <v>4083.5496383999998</v>
      </c>
      <c r="E35" s="68"/>
      <c r="F35" s="17">
        <v>27</v>
      </c>
      <c r="G35" s="81">
        <f t="shared" si="3"/>
        <v>1</v>
      </c>
      <c r="H35" s="70">
        <f t="shared" si="0"/>
        <v>3273.0857304876245</v>
      </c>
      <c r="I35" s="186">
        <f t="shared" si="4"/>
        <v>435.33625568762409</v>
      </c>
      <c r="J35" s="70">
        <f t="shared" si="5"/>
        <v>4671.1569889931543</v>
      </c>
      <c r="K35" s="186">
        <f t="shared" si="6"/>
        <v>587.60735059315448</v>
      </c>
      <c r="L35" s="71"/>
      <c r="M35" s="19">
        <v>26</v>
      </c>
      <c r="N35" s="72">
        <f t="shared" si="7"/>
        <v>0.96296296296296291</v>
      </c>
      <c r="O35" s="74">
        <f t="shared" si="8"/>
        <v>3151.8603330621572</v>
      </c>
      <c r="P35" s="183">
        <f t="shared" si="9"/>
        <v>314.11085826215685</v>
      </c>
      <c r="Q35" s="74">
        <f t="shared" si="10"/>
        <v>4498.1511745859998</v>
      </c>
      <c r="R35" s="183">
        <f t="shared" si="11"/>
        <v>414.60153618599998</v>
      </c>
      <c r="S35" s="8"/>
      <c r="T35" s="75">
        <v>25</v>
      </c>
      <c r="U35" s="76">
        <f t="shared" si="12"/>
        <v>0.92592592592592593</v>
      </c>
      <c r="V35" s="77">
        <f t="shared" si="13"/>
        <v>3030.6349356366895</v>
      </c>
      <c r="W35" s="184">
        <f t="shared" si="14"/>
        <v>192.88546083668916</v>
      </c>
      <c r="X35" s="77">
        <f t="shared" si="15"/>
        <v>4325.1453601788462</v>
      </c>
      <c r="Y35" s="184">
        <f t="shared" si="16"/>
        <v>241.59572177884638</v>
      </c>
      <c r="AA35" s="78">
        <v>24</v>
      </c>
      <c r="AB35" s="79">
        <f t="shared" si="17"/>
        <v>0.88888888888888884</v>
      </c>
      <c r="AC35" s="80">
        <f t="shared" si="18"/>
        <v>2909.4095382112218</v>
      </c>
      <c r="AD35" s="185">
        <f t="shared" si="19"/>
        <v>71.660063411221472</v>
      </c>
      <c r="AE35" s="80">
        <f t="shared" si="20"/>
        <v>4152.1395457716926</v>
      </c>
      <c r="AF35" s="185">
        <f t="shared" si="21"/>
        <v>68.589907371692789</v>
      </c>
    </row>
    <row r="36" spans="2:32" x14ac:dyDescent="0.2">
      <c r="B36" s="66">
        <v>28</v>
      </c>
      <c r="C36" s="67">
        <f t="shared" si="1"/>
        <v>2942.8513072000001</v>
      </c>
      <c r="D36" s="67">
        <f t="shared" si="2"/>
        <v>4234.7922176000002</v>
      </c>
      <c r="E36" s="68"/>
      <c r="F36" s="17">
        <v>28</v>
      </c>
      <c r="G36" s="81">
        <f t="shared" si="3"/>
        <v>1</v>
      </c>
      <c r="H36" s="70">
        <f t="shared" si="0"/>
        <v>3394.3111279130922</v>
      </c>
      <c r="I36" s="186">
        <f t="shared" si="4"/>
        <v>451.45982071309209</v>
      </c>
      <c r="J36" s="70">
        <f t="shared" si="5"/>
        <v>4844.1628034003079</v>
      </c>
      <c r="K36" s="186">
        <f t="shared" si="6"/>
        <v>609.37058580030771</v>
      </c>
      <c r="L36" s="71"/>
      <c r="M36" s="19">
        <v>27</v>
      </c>
      <c r="N36" s="72">
        <f t="shared" si="7"/>
        <v>0.9642857142857143</v>
      </c>
      <c r="O36" s="74">
        <f t="shared" si="8"/>
        <v>3273.0857304876245</v>
      </c>
      <c r="P36" s="183">
        <f t="shared" si="9"/>
        <v>330.2344232876244</v>
      </c>
      <c r="Q36" s="74">
        <f t="shared" si="10"/>
        <v>4671.1569889931543</v>
      </c>
      <c r="R36" s="183">
        <f t="shared" si="11"/>
        <v>436.36477139315411</v>
      </c>
      <c r="S36" s="8"/>
      <c r="T36" s="75">
        <v>26</v>
      </c>
      <c r="U36" s="76">
        <f t="shared" si="12"/>
        <v>0.9285714285714286</v>
      </c>
      <c r="V36" s="77">
        <f t="shared" si="13"/>
        <v>3151.8603330621572</v>
      </c>
      <c r="W36" s="184">
        <f t="shared" si="14"/>
        <v>209.00902586215716</v>
      </c>
      <c r="X36" s="77">
        <f t="shared" si="15"/>
        <v>4498.1511745859998</v>
      </c>
      <c r="Y36" s="184">
        <f t="shared" si="16"/>
        <v>263.35895698599961</v>
      </c>
      <c r="AA36" s="78">
        <v>25</v>
      </c>
      <c r="AB36" s="79">
        <f t="shared" si="17"/>
        <v>0.8928571428571429</v>
      </c>
      <c r="AC36" s="80">
        <f t="shared" si="18"/>
        <v>3030.6349356366895</v>
      </c>
      <c r="AD36" s="185">
        <f t="shared" si="19"/>
        <v>87.783628436689469</v>
      </c>
      <c r="AE36" s="80">
        <f t="shared" si="20"/>
        <v>4325.1453601788462</v>
      </c>
      <c r="AF36" s="185">
        <f t="shared" si="21"/>
        <v>90.353142578846018</v>
      </c>
    </row>
    <row r="37" spans="2:32" x14ac:dyDescent="0.2">
      <c r="B37" s="66">
        <v>29</v>
      </c>
      <c r="C37" s="67">
        <f t="shared" si="1"/>
        <v>3047.9531396000002</v>
      </c>
      <c r="D37" s="67">
        <f t="shared" si="2"/>
        <v>4386.0347967999996</v>
      </c>
      <c r="E37" s="68"/>
      <c r="F37" s="17">
        <v>29</v>
      </c>
      <c r="G37" s="81">
        <f t="shared" si="3"/>
        <v>1</v>
      </c>
      <c r="H37" s="70">
        <f t="shared" si="0"/>
        <v>3515.5365253385598</v>
      </c>
      <c r="I37" s="186">
        <f t="shared" si="4"/>
        <v>467.58338573855963</v>
      </c>
      <c r="J37" s="70">
        <f t="shared" si="5"/>
        <v>5017.1686178074615</v>
      </c>
      <c r="K37" s="186">
        <f t="shared" si="6"/>
        <v>631.13382100746185</v>
      </c>
      <c r="L37" s="71"/>
      <c r="M37" s="19">
        <v>28</v>
      </c>
      <c r="N37" s="72">
        <f t="shared" si="7"/>
        <v>0.96551724137931039</v>
      </c>
      <c r="O37" s="74">
        <f t="shared" si="8"/>
        <v>3394.3111279130922</v>
      </c>
      <c r="P37" s="183">
        <f t="shared" si="9"/>
        <v>346.35798831309194</v>
      </c>
      <c r="Q37" s="74">
        <f t="shared" si="10"/>
        <v>4844.1628034003079</v>
      </c>
      <c r="R37" s="183">
        <f t="shared" si="11"/>
        <v>458.12800660030825</v>
      </c>
      <c r="S37" s="8"/>
      <c r="T37" s="75">
        <v>27</v>
      </c>
      <c r="U37" s="76">
        <f t="shared" si="12"/>
        <v>0.93103448275862066</v>
      </c>
      <c r="V37" s="77">
        <f t="shared" si="13"/>
        <v>3273.0857304876245</v>
      </c>
      <c r="W37" s="184">
        <f t="shared" si="14"/>
        <v>225.13259088762425</v>
      </c>
      <c r="X37" s="77">
        <f t="shared" si="15"/>
        <v>4671.1569889931543</v>
      </c>
      <c r="Y37" s="184">
        <f t="shared" si="16"/>
        <v>285.12219219315466</v>
      </c>
      <c r="AA37" s="78">
        <v>26</v>
      </c>
      <c r="AB37" s="79">
        <f t="shared" si="17"/>
        <v>0.89655172413793105</v>
      </c>
      <c r="AC37" s="80">
        <f t="shared" si="18"/>
        <v>3151.8603330621572</v>
      </c>
      <c r="AD37" s="185">
        <f t="shared" si="19"/>
        <v>103.90719346215701</v>
      </c>
      <c r="AE37" s="80">
        <f t="shared" si="20"/>
        <v>4498.1511745859998</v>
      </c>
      <c r="AF37" s="185">
        <f t="shared" si="21"/>
        <v>112.11637778600016</v>
      </c>
    </row>
    <row r="38" spans="2:32" x14ac:dyDescent="0.2">
      <c r="B38" s="66">
        <v>30</v>
      </c>
      <c r="C38" s="67">
        <f t="shared" si="1"/>
        <v>3153.0549720000004</v>
      </c>
      <c r="D38" s="67">
        <f t="shared" si="2"/>
        <v>4537.277376</v>
      </c>
      <c r="E38" s="68"/>
      <c r="F38" s="17">
        <v>30</v>
      </c>
      <c r="G38" s="81">
        <f t="shared" si="3"/>
        <v>1</v>
      </c>
      <c r="H38" s="70">
        <f t="shared" si="0"/>
        <v>3636.7619227640271</v>
      </c>
      <c r="I38" s="186">
        <f t="shared" si="4"/>
        <v>483.70695076402671</v>
      </c>
      <c r="J38" s="70">
        <f t="shared" si="5"/>
        <v>5190.1744322146151</v>
      </c>
      <c r="K38" s="186">
        <f t="shared" si="6"/>
        <v>652.89705621461508</v>
      </c>
      <c r="L38" s="71"/>
      <c r="M38" s="19">
        <v>29</v>
      </c>
      <c r="N38" s="72">
        <f t="shared" si="7"/>
        <v>0.96666666666666667</v>
      </c>
      <c r="O38" s="74">
        <f t="shared" si="8"/>
        <v>3515.5365253385598</v>
      </c>
      <c r="P38" s="183">
        <f t="shared" si="9"/>
        <v>362.48155333855948</v>
      </c>
      <c r="Q38" s="74">
        <f t="shared" si="10"/>
        <v>5017.1686178074615</v>
      </c>
      <c r="R38" s="183">
        <f t="shared" si="11"/>
        <v>479.89124180746148</v>
      </c>
      <c r="S38" s="8"/>
      <c r="T38" s="75">
        <v>28</v>
      </c>
      <c r="U38" s="76">
        <f t="shared" si="12"/>
        <v>0.93333333333333335</v>
      </c>
      <c r="V38" s="77">
        <f t="shared" si="13"/>
        <v>3394.3111279130922</v>
      </c>
      <c r="W38" s="184">
        <f t="shared" si="14"/>
        <v>241.25615591309179</v>
      </c>
      <c r="X38" s="77">
        <f t="shared" si="15"/>
        <v>4844.1628034003079</v>
      </c>
      <c r="Y38" s="184">
        <f t="shared" si="16"/>
        <v>306.88542740030789</v>
      </c>
      <c r="AA38" s="78">
        <v>27</v>
      </c>
      <c r="AB38" s="79">
        <f t="shared" si="17"/>
        <v>0.9</v>
      </c>
      <c r="AC38" s="80">
        <f t="shared" si="18"/>
        <v>3273.0857304876245</v>
      </c>
      <c r="AD38" s="185">
        <f t="shared" si="19"/>
        <v>120.0307584876241</v>
      </c>
      <c r="AE38" s="80">
        <f t="shared" si="20"/>
        <v>4671.1569889931543</v>
      </c>
      <c r="AF38" s="185">
        <f t="shared" si="21"/>
        <v>133.8796129931543</v>
      </c>
    </row>
    <row r="39" spans="2:32" x14ac:dyDescent="0.2">
      <c r="B39" s="66">
        <v>31</v>
      </c>
      <c r="C39" s="67">
        <f t="shared" si="1"/>
        <v>3258.1568044000001</v>
      </c>
      <c r="D39" s="67">
        <f t="shared" si="2"/>
        <v>4688.5199551999995</v>
      </c>
      <c r="E39" s="68"/>
      <c r="F39" s="17">
        <v>31</v>
      </c>
      <c r="G39" s="81">
        <f t="shared" si="3"/>
        <v>1</v>
      </c>
      <c r="H39" s="70">
        <f t="shared" si="0"/>
        <v>3757.9873201894948</v>
      </c>
      <c r="I39" s="186">
        <f t="shared" si="4"/>
        <v>499.83051578949471</v>
      </c>
      <c r="J39" s="70">
        <f t="shared" si="5"/>
        <v>5363.1802466217696</v>
      </c>
      <c r="K39" s="186">
        <f t="shared" si="6"/>
        <v>674.66029142177013</v>
      </c>
      <c r="L39" s="71"/>
      <c r="M39" s="19">
        <v>30</v>
      </c>
      <c r="N39" s="72">
        <f t="shared" si="7"/>
        <v>0.967741935483871</v>
      </c>
      <c r="O39" s="74">
        <f t="shared" si="8"/>
        <v>3636.7619227640271</v>
      </c>
      <c r="P39" s="183">
        <f t="shared" si="9"/>
        <v>378.60511836402702</v>
      </c>
      <c r="Q39" s="74">
        <f t="shared" si="10"/>
        <v>5190.1744322146151</v>
      </c>
      <c r="R39" s="183">
        <f t="shared" si="11"/>
        <v>501.65447701461562</v>
      </c>
      <c r="S39" s="8"/>
      <c r="T39" s="75">
        <v>29</v>
      </c>
      <c r="U39" s="76">
        <f t="shared" si="12"/>
        <v>0.93548387096774188</v>
      </c>
      <c r="V39" s="77">
        <f t="shared" si="13"/>
        <v>3515.5365253385598</v>
      </c>
      <c r="W39" s="184">
        <f t="shared" si="14"/>
        <v>257.37972093855979</v>
      </c>
      <c r="X39" s="77">
        <f t="shared" si="15"/>
        <v>5017.1686178074615</v>
      </c>
      <c r="Y39" s="184">
        <f t="shared" si="16"/>
        <v>328.64866260746203</v>
      </c>
      <c r="AA39" s="78">
        <v>28</v>
      </c>
      <c r="AB39" s="79">
        <f t="shared" si="17"/>
        <v>0.90322580645161288</v>
      </c>
      <c r="AC39" s="80">
        <f t="shared" si="18"/>
        <v>3394.3111279130922</v>
      </c>
      <c r="AD39" s="185">
        <f t="shared" si="19"/>
        <v>136.15432351309209</v>
      </c>
      <c r="AE39" s="80">
        <f t="shared" si="20"/>
        <v>4844.1628034003079</v>
      </c>
      <c r="AF39" s="185">
        <f t="shared" si="21"/>
        <v>155.64284820030844</v>
      </c>
    </row>
    <row r="40" spans="2:32" x14ac:dyDescent="0.2">
      <c r="B40" s="66">
        <v>32</v>
      </c>
      <c r="C40" s="67">
        <f t="shared" si="1"/>
        <v>3363.2586368000002</v>
      </c>
      <c r="D40" s="67">
        <f t="shared" si="2"/>
        <v>4839.7625343999998</v>
      </c>
      <c r="E40" s="68"/>
      <c r="F40" s="17">
        <v>32</v>
      </c>
      <c r="G40" s="81">
        <f t="shared" si="3"/>
        <v>1</v>
      </c>
      <c r="H40" s="70">
        <f t="shared" si="0"/>
        <v>3879.2127176149625</v>
      </c>
      <c r="I40" s="186">
        <f t="shared" si="4"/>
        <v>515.95408081496225</v>
      </c>
      <c r="J40" s="70">
        <f t="shared" si="5"/>
        <v>5536.1860610289232</v>
      </c>
      <c r="K40" s="186">
        <f t="shared" si="6"/>
        <v>696.42352662892336</v>
      </c>
      <c r="L40" s="71"/>
      <c r="M40" s="19">
        <v>31</v>
      </c>
      <c r="N40" s="72">
        <f t="shared" si="7"/>
        <v>0.96875</v>
      </c>
      <c r="O40" s="74">
        <f t="shared" si="8"/>
        <v>3757.9873201894948</v>
      </c>
      <c r="P40" s="183">
        <f t="shared" si="9"/>
        <v>394.72868338949456</v>
      </c>
      <c r="Q40" s="74">
        <f t="shared" si="10"/>
        <v>5363.1802466217696</v>
      </c>
      <c r="R40" s="183">
        <f t="shared" si="11"/>
        <v>523.41771222176976</v>
      </c>
      <c r="S40" s="8"/>
      <c r="T40" s="75">
        <v>30</v>
      </c>
      <c r="U40" s="76">
        <f t="shared" si="12"/>
        <v>0.9375</v>
      </c>
      <c r="V40" s="77">
        <f t="shared" si="13"/>
        <v>3636.7619227640271</v>
      </c>
      <c r="W40" s="184">
        <f t="shared" si="14"/>
        <v>273.50328596402687</v>
      </c>
      <c r="X40" s="77">
        <f t="shared" si="15"/>
        <v>5190.1744322146151</v>
      </c>
      <c r="Y40" s="184">
        <f t="shared" si="16"/>
        <v>350.41189781461526</v>
      </c>
      <c r="AA40" s="78">
        <v>29</v>
      </c>
      <c r="AB40" s="79">
        <f t="shared" si="17"/>
        <v>0.90625</v>
      </c>
      <c r="AC40" s="80">
        <f t="shared" si="18"/>
        <v>3515.5365253385598</v>
      </c>
      <c r="AD40" s="185">
        <f t="shared" si="19"/>
        <v>152.27788853855964</v>
      </c>
      <c r="AE40" s="80">
        <f t="shared" si="20"/>
        <v>5017.1686178074615</v>
      </c>
      <c r="AF40" s="185">
        <f t="shared" si="21"/>
        <v>177.40608340746167</v>
      </c>
    </row>
    <row r="41" spans="2:32" x14ac:dyDescent="0.2">
      <c r="B41" s="66">
        <v>33</v>
      </c>
      <c r="C41" s="67">
        <f t="shared" si="1"/>
        <v>3468.3604692000004</v>
      </c>
      <c r="D41" s="67">
        <f t="shared" si="2"/>
        <v>4991.0051136000002</v>
      </c>
      <c r="E41" s="68"/>
      <c r="F41" s="17">
        <v>33</v>
      </c>
      <c r="G41" s="81">
        <f t="shared" si="3"/>
        <v>1</v>
      </c>
      <c r="H41" s="70">
        <f t="shared" si="0"/>
        <v>4000.4381150404301</v>
      </c>
      <c r="I41" s="186">
        <f t="shared" si="4"/>
        <v>532.0776458404298</v>
      </c>
      <c r="J41" s="70">
        <f t="shared" si="5"/>
        <v>5709.1918754360768</v>
      </c>
      <c r="K41" s="186">
        <f t="shared" si="6"/>
        <v>718.18676183607658</v>
      </c>
      <c r="L41" s="71"/>
      <c r="M41" s="19">
        <v>32</v>
      </c>
      <c r="N41" s="72">
        <f t="shared" si="7"/>
        <v>0.96969696969696972</v>
      </c>
      <c r="O41" s="74">
        <f t="shared" si="8"/>
        <v>3879.2127176149625</v>
      </c>
      <c r="P41" s="183">
        <f t="shared" si="9"/>
        <v>410.85224841496211</v>
      </c>
      <c r="Q41" s="74">
        <f t="shared" si="10"/>
        <v>5536.1860610289232</v>
      </c>
      <c r="R41" s="183">
        <f t="shared" si="11"/>
        <v>545.18094742892299</v>
      </c>
      <c r="S41" s="8"/>
      <c r="T41" s="75">
        <v>31</v>
      </c>
      <c r="U41" s="76">
        <f t="shared" si="12"/>
        <v>0.93939393939393945</v>
      </c>
      <c r="V41" s="77">
        <f t="shared" si="13"/>
        <v>3757.9873201894948</v>
      </c>
      <c r="W41" s="184">
        <f t="shared" si="14"/>
        <v>289.62685098949441</v>
      </c>
      <c r="X41" s="77">
        <f t="shared" si="15"/>
        <v>5363.1802466217696</v>
      </c>
      <c r="Y41" s="184">
        <f t="shared" si="16"/>
        <v>372.1751330217694</v>
      </c>
      <c r="AA41" s="78">
        <v>30</v>
      </c>
      <c r="AB41" s="79">
        <f t="shared" si="17"/>
        <v>0.90909090909090906</v>
      </c>
      <c r="AC41" s="80">
        <f t="shared" si="18"/>
        <v>3636.7619227640271</v>
      </c>
      <c r="AD41" s="185">
        <f t="shared" si="19"/>
        <v>168.40145356402672</v>
      </c>
      <c r="AE41" s="80">
        <f t="shared" si="20"/>
        <v>5190.1744322146151</v>
      </c>
      <c r="AF41" s="185">
        <f t="shared" si="21"/>
        <v>199.16931861461489</v>
      </c>
    </row>
    <row r="42" spans="2:32" x14ac:dyDescent="0.2">
      <c r="B42" s="66">
        <v>34</v>
      </c>
      <c r="C42" s="67">
        <f t="shared" si="1"/>
        <v>3573.4623016</v>
      </c>
      <c r="D42" s="67">
        <f t="shared" si="2"/>
        <v>5142.2476927999996</v>
      </c>
      <c r="E42" s="68"/>
      <c r="F42" s="17">
        <v>34</v>
      </c>
      <c r="G42" s="81">
        <f t="shared" si="3"/>
        <v>1</v>
      </c>
      <c r="H42" s="70">
        <f t="shared" si="0"/>
        <v>4121.6635124658978</v>
      </c>
      <c r="I42" s="186">
        <f t="shared" si="4"/>
        <v>548.20121086589779</v>
      </c>
      <c r="J42" s="70">
        <f t="shared" si="5"/>
        <v>5882.1976898432313</v>
      </c>
      <c r="K42" s="186">
        <f t="shared" si="6"/>
        <v>739.94999704323163</v>
      </c>
      <c r="L42" s="71"/>
      <c r="M42" s="19">
        <v>33</v>
      </c>
      <c r="N42" s="72">
        <f t="shared" si="7"/>
        <v>0.97058823529411764</v>
      </c>
      <c r="O42" s="74">
        <f t="shared" si="8"/>
        <v>4000.4381150404301</v>
      </c>
      <c r="P42" s="183">
        <f t="shared" si="9"/>
        <v>426.9758134404301</v>
      </c>
      <c r="Q42" s="74">
        <f t="shared" si="10"/>
        <v>5709.1918754360768</v>
      </c>
      <c r="R42" s="183">
        <f t="shared" si="11"/>
        <v>566.94418263607713</v>
      </c>
      <c r="S42" s="8"/>
      <c r="T42" s="75">
        <v>32</v>
      </c>
      <c r="U42" s="76">
        <f t="shared" si="12"/>
        <v>0.94117647058823528</v>
      </c>
      <c r="V42" s="77">
        <f t="shared" si="13"/>
        <v>3879.2127176149625</v>
      </c>
      <c r="W42" s="184">
        <f t="shared" si="14"/>
        <v>305.75041601496241</v>
      </c>
      <c r="X42" s="77">
        <f t="shared" si="15"/>
        <v>5536.1860610289232</v>
      </c>
      <c r="Y42" s="184">
        <f t="shared" si="16"/>
        <v>393.93836822892354</v>
      </c>
      <c r="AA42" s="78">
        <v>31</v>
      </c>
      <c r="AB42" s="79">
        <f t="shared" si="17"/>
        <v>0.91176470588235292</v>
      </c>
      <c r="AC42" s="80">
        <f t="shared" si="18"/>
        <v>3757.9873201894948</v>
      </c>
      <c r="AD42" s="185">
        <f t="shared" si="19"/>
        <v>184.52501858949472</v>
      </c>
      <c r="AE42" s="80">
        <f t="shared" si="20"/>
        <v>5363.1802466217696</v>
      </c>
      <c r="AF42" s="185">
        <f t="shared" si="21"/>
        <v>220.93255382176994</v>
      </c>
    </row>
    <row r="43" spans="2:32" x14ac:dyDescent="0.2">
      <c r="B43" s="66">
        <v>35</v>
      </c>
      <c r="C43" s="67">
        <f t="shared" si="1"/>
        <v>3678.5641340000002</v>
      </c>
      <c r="D43" s="67">
        <f t="shared" si="2"/>
        <v>5293.490272</v>
      </c>
      <c r="E43" s="68"/>
      <c r="F43" s="17">
        <v>35</v>
      </c>
      <c r="G43" s="81">
        <f t="shared" si="3"/>
        <v>1</v>
      </c>
      <c r="H43" s="70">
        <f t="shared" si="0"/>
        <v>4242.8889098913651</v>
      </c>
      <c r="I43" s="186">
        <f t="shared" si="4"/>
        <v>564.32477589136488</v>
      </c>
      <c r="J43" s="70">
        <f t="shared" si="5"/>
        <v>6055.2035042503849</v>
      </c>
      <c r="K43" s="186">
        <f t="shared" si="6"/>
        <v>761.71323225038486</v>
      </c>
      <c r="L43" s="71"/>
      <c r="M43" s="19">
        <v>34</v>
      </c>
      <c r="N43" s="72">
        <f t="shared" si="7"/>
        <v>0.97142857142857142</v>
      </c>
      <c r="O43" s="74">
        <f t="shared" si="8"/>
        <v>4121.6635124658978</v>
      </c>
      <c r="P43" s="183">
        <f t="shared" si="9"/>
        <v>443.09937846589764</v>
      </c>
      <c r="Q43" s="74">
        <f t="shared" si="10"/>
        <v>5882.1976898432313</v>
      </c>
      <c r="R43" s="183">
        <f t="shared" si="11"/>
        <v>588.70741784323127</v>
      </c>
      <c r="S43" s="8"/>
      <c r="T43" s="75">
        <v>33</v>
      </c>
      <c r="U43" s="76">
        <f t="shared" si="12"/>
        <v>0.94285714285714284</v>
      </c>
      <c r="V43" s="77">
        <f t="shared" si="13"/>
        <v>4000.4381150404301</v>
      </c>
      <c r="W43" s="184">
        <f t="shared" si="14"/>
        <v>321.87398104042995</v>
      </c>
      <c r="X43" s="77">
        <f t="shared" si="15"/>
        <v>5709.1918754360768</v>
      </c>
      <c r="Y43" s="184">
        <f t="shared" si="16"/>
        <v>415.70160343607677</v>
      </c>
      <c r="AA43" s="78">
        <v>32</v>
      </c>
      <c r="AB43" s="79">
        <f t="shared" si="17"/>
        <v>0.91428571428571426</v>
      </c>
      <c r="AC43" s="80">
        <f t="shared" si="18"/>
        <v>3879.2127176149625</v>
      </c>
      <c r="AD43" s="185">
        <f t="shared" si="19"/>
        <v>200.64858361496226</v>
      </c>
      <c r="AE43" s="80">
        <f t="shared" si="20"/>
        <v>5536.1860610289232</v>
      </c>
      <c r="AF43" s="185">
        <f t="shared" si="21"/>
        <v>242.69578902892317</v>
      </c>
    </row>
    <row r="44" spans="2:32" x14ac:dyDescent="0.2">
      <c r="B44" s="66">
        <v>36</v>
      </c>
      <c r="C44" s="67">
        <f t="shared" si="1"/>
        <v>3783.6659664000003</v>
      </c>
      <c r="D44" s="67">
        <f t="shared" si="2"/>
        <v>5444.7328511999995</v>
      </c>
      <c r="E44" s="68"/>
      <c r="F44" s="17">
        <v>36</v>
      </c>
      <c r="G44" s="81">
        <f t="shared" si="3"/>
        <v>1</v>
      </c>
      <c r="H44" s="70">
        <f t="shared" si="0"/>
        <v>4364.1143073168332</v>
      </c>
      <c r="I44" s="186">
        <f t="shared" si="4"/>
        <v>580.44834091683288</v>
      </c>
      <c r="J44" s="70">
        <f t="shared" si="5"/>
        <v>6228.2093186575385</v>
      </c>
      <c r="K44" s="186">
        <f t="shared" si="6"/>
        <v>783.476467457539</v>
      </c>
      <c r="L44" s="71"/>
      <c r="M44" s="19">
        <v>35</v>
      </c>
      <c r="N44" s="72">
        <f t="shared" si="7"/>
        <v>0.97222222222222221</v>
      </c>
      <c r="O44" s="74">
        <f t="shared" si="8"/>
        <v>4242.8889098913651</v>
      </c>
      <c r="P44" s="183">
        <f t="shared" si="9"/>
        <v>459.22294349136473</v>
      </c>
      <c r="Q44" s="74">
        <f t="shared" si="10"/>
        <v>6055.2035042503849</v>
      </c>
      <c r="R44" s="183">
        <f t="shared" si="11"/>
        <v>610.47065305038541</v>
      </c>
      <c r="S44" s="8"/>
      <c r="T44" s="75">
        <v>34</v>
      </c>
      <c r="U44" s="76">
        <f t="shared" si="12"/>
        <v>0.94444444444444442</v>
      </c>
      <c r="V44" s="77">
        <f t="shared" si="13"/>
        <v>4121.6635124658978</v>
      </c>
      <c r="W44" s="184">
        <f t="shared" si="14"/>
        <v>337.9975460658975</v>
      </c>
      <c r="X44" s="77">
        <f t="shared" si="15"/>
        <v>5882.1976898432313</v>
      </c>
      <c r="Y44" s="184">
        <f t="shared" si="16"/>
        <v>437.46483864323181</v>
      </c>
      <c r="AA44" s="78">
        <v>33</v>
      </c>
      <c r="AB44" s="79">
        <f t="shared" si="17"/>
        <v>0.91666666666666663</v>
      </c>
      <c r="AC44" s="80">
        <f t="shared" si="18"/>
        <v>4000.4381150404301</v>
      </c>
      <c r="AD44" s="185">
        <f t="shared" si="19"/>
        <v>216.7721486404298</v>
      </c>
      <c r="AE44" s="80">
        <f t="shared" si="20"/>
        <v>5709.1918754360768</v>
      </c>
      <c r="AF44" s="185">
        <f t="shared" si="21"/>
        <v>264.45902423607731</v>
      </c>
    </row>
    <row r="45" spans="2:32" x14ac:dyDescent="0.2">
      <c r="B45" s="66">
        <v>37</v>
      </c>
      <c r="C45" s="67">
        <f t="shared" si="1"/>
        <v>3888.7677988</v>
      </c>
      <c r="D45" s="67">
        <f t="shared" si="2"/>
        <v>5595.9754303999998</v>
      </c>
      <c r="E45" s="68"/>
      <c r="F45" s="17">
        <v>37</v>
      </c>
      <c r="G45" s="81">
        <f t="shared" si="3"/>
        <v>1</v>
      </c>
      <c r="H45" s="70">
        <f t="shared" si="0"/>
        <v>4485.3397047423005</v>
      </c>
      <c r="I45" s="186">
        <f t="shared" si="4"/>
        <v>596.57190594230042</v>
      </c>
      <c r="J45" s="70">
        <f t="shared" si="5"/>
        <v>6401.2151330646921</v>
      </c>
      <c r="K45" s="186">
        <f t="shared" si="6"/>
        <v>805.23970266469223</v>
      </c>
      <c r="L45" s="71"/>
      <c r="M45" s="19">
        <v>36</v>
      </c>
      <c r="N45" s="72">
        <f t="shared" si="7"/>
        <v>0.97297297297297303</v>
      </c>
      <c r="O45" s="74">
        <f t="shared" si="8"/>
        <v>4364.1143073168332</v>
      </c>
      <c r="P45" s="183">
        <f t="shared" si="9"/>
        <v>475.34650851683318</v>
      </c>
      <c r="Q45" s="74">
        <f t="shared" si="10"/>
        <v>6228.2093186575385</v>
      </c>
      <c r="R45" s="183">
        <f t="shared" si="11"/>
        <v>632.23388825753864</v>
      </c>
      <c r="S45" s="8"/>
      <c r="T45" s="75">
        <v>35</v>
      </c>
      <c r="U45" s="76">
        <f t="shared" si="12"/>
        <v>0.94594594594594594</v>
      </c>
      <c r="V45" s="77">
        <f t="shared" si="13"/>
        <v>4242.8889098913651</v>
      </c>
      <c r="W45" s="184">
        <f t="shared" si="14"/>
        <v>354.12111109136504</v>
      </c>
      <c r="X45" s="77">
        <f t="shared" si="15"/>
        <v>6055.2035042503849</v>
      </c>
      <c r="Y45" s="184">
        <f t="shared" si="16"/>
        <v>459.22807385038504</v>
      </c>
      <c r="AA45" s="78">
        <v>34</v>
      </c>
      <c r="AB45" s="79">
        <f t="shared" si="17"/>
        <v>0.91891891891891897</v>
      </c>
      <c r="AC45" s="80">
        <f t="shared" si="18"/>
        <v>4121.6635124658978</v>
      </c>
      <c r="AD45" s="185">
        <f t="shared" si="19"/>
        <v>232.8957136658978</v>
      </c>
      <c r="AE45" s="80">
        <f t="shared" si="20"/>
        <v>5882.1976898432313</v>
      </c>
      <c r="AF45" s="185">
        <f t="shared" si="21"/>
        <v>286.22225944323145</v>
      </c>
    </row>
    <row r="46" spans="2:32" x14ac:dyDescent="0.2">
      <c r="B46" s="66">
        <v>38</v>
      </c>
      <c r="C46" s="67">
        <f t="shared" si="1"/>
        <v>3993.8696312000002</v>
      </c>
      <c r="D46" s="67">
        <f t="shared" si="2"/>
        <v>5747.2180096000002</v>
      </c>
      <c r="E46" s="68"/>
      <c r="F46" s="17">
        <v>38</v>
      </c>
      <c r="G46" s="81">
        <f t="shared" si="3"/>
        <v>1</v>
      </c>
      <c r="H46" s="70">
        <f t="shared" si="0"/>
        <v>4606.5651021677677</v>
      </c>
      <c r="I46" s="186">
        <f t="shared" si="4"/>
        <v>612.69547096776751</v>
      </c>
      <c r="J46" s="70">
        <f t="shared" si="5"/>
        <v>6574.2209474718466</v>
      </c>
      <c r="K46" s="186">
        <f t="shared" si="6"/>
        <v>827.00293787184637</v>
      </c>
      <c r="L46" s="71"/>
      <c r="M46" s="19">
        <v>37</v>
      </c>
      <c r="N46" s="72">
        <f t="shared" si="7"/>
        <v>0.97368421052631582</v>
      </c>
      <c r="O46" s="74">
        <f t="shared" si="8"/>
        <v>4485.3397047423005</v>
      </c>
      <c r="P46" s="183">
        <f t="shared" si="9"/>
        <v>491.47007354230027</v>
      </c>
      <c r="Q46" s="74">
        <f t="shared" si="10"/>
        <v>6401.2151330646921</v>
      </c>
      <c r="R46" s="183">
        <f t="shared" si="11"/>
        <v>653.99712346469187</v>
      </c>
      <c r="S46" s="8"/>
      <c r="T46" s="75">
        <v>36</v>
      </c>
      <c r="U46" s="76">
        <f t="shared" si="12"/>
        <v>0.94736842105263153</v>
      </c>
      <c r="V46" s="77">
        <f t="shared" si="13"/>
        <v>4364.1143073168332</v>
      </c>
      <c r="W46" s="184">
        <f t="shared" si="14"/>
        <v>370.24467611683303</v>
      </c>
      <c r="X46" s="77">
        <f t="shared" si="15"/>
        <v>6228.2093186575385</v>
      </c>
      <c r="Y46" s="184">
        <f t="shared" si="16"/>
        <v>480.99130905753827</v>
      </c>
      <c r="AA46" s="78">
        <v>35</v>
      </c>
      <c r="AB46" s="79">
        <f t="shared" si="17"/>
        <v>0.92105263157894735</v>
      </c>
      <c r="AC46" s="80">
        <f t="shared" si="18"/>
        <v>4242.8889098913651</v>
      </c>
      <c r="AD46" s="185">
        <f t="shared" si="19"/>
        <v>249.01927869136489</v>
      </c>
      <c r="AE46" s="80">
        <f t="shared" si="20"/>
        <v>6055.2035042503849</v>
      </c>
      <c r="AF46" s="185">
        <f t="shared" si="21"/>
        <v>307.98549465038468</v>
      </c>
    </row>
    <row r="47" spans="2:32" x14ac:dyDescent="0.2">
      <c r="B47" s="66">
        <v>39</v>
      </c>
      <c r="C47" s="67">
        <f t="shared" si="1"/>
        <v>4098.9714635999999</v>
      </c>
      <c r="D47" s="67">
        <f t="shared" si="2"/>
        <v>5898.4605887999996</v>
      </c>
      <c r="E47" s="68"/>
      <c r="F47" s="17">
        <v>39</v>
      </c>
      <c r="G47" s="81">
        <f t="shared" si="3"/>
        <v>1</v>
      </c>
      <c r="H47" s="70">
        <f t="shared" si="0"/>
        <v>4727.7904995932358</v>
      </c>
      <c r="I47" s="186">
        <f t="shared" si="4"/>
        <v>628.81903599323596</v>
      </c>
      <c r="J47" s="70">
        <f t="shared" si="5"/>
        <v>6747.2267618790002</v>
      </c>
      <c r="K47" s="186">
        <f t="shared" si="6"/>
        <v>848.76617307900051</v>
      </c>
      <c r="L47" s="71"/>
      <c r="M47" s="19">
        <v>38</v>
      </c>
      <c r="N47" s="72">
        <f t="shared" si="7"/>
        <v>0.97435897435897434</v>
      </c>
      <c r="O47" s="74">
        <f t="shared" si="8"/>
        <v>4606.5651021677677</v>
      </c>
      <c r="P47" s="183">
        <f t="shared" si="9"/>
        <v>507.59363856776781</v>
      </c>
      <c r="Q47" s="74">
        <f t="shared" si="10"/>
        <v>6574.2209474718466</v>
      </c>
      <c r="R47" s="183">
        <f t="shared" si="11"/>
        <v>675.76035867184692</v>
      </c>
      <c r="S47" s="8"/>
      <c r="T47" s="75">
        <v>37</v>
      </c>
      <c r="U47" s="76">
        <f t="shared" si="12"/>
        <v>0.94871794871794868</v>
      </c>
      <c r="V47" s="77">
        <f t="shared" si="13"/>
        <v>4485.3397047423005</v>
      </c>
      <c r="W47" s="184">
        <f t="shared" si="14"/>
        <v>386.36824114230058</v>
      </c>
      <c r="X47" s="77">
        <f t="shared" si="15"/>
        <v>6401.2151330646921</v>
      </c>
      <c r="Y47" s="184">
        <f t="shared" si="16"/>
        <v>502.75454426469241</v>
      </c>
      <c r="AA47" s="78">
        <v>36</v>
      </c>
      <c r="AB47" s="79">
        <f t="shared" si="17"/>
        <v>0.92307692307692313</v>
      </c>
      <c r="AC47" s="80">
        <f t="shared" si="18"/>
        <v>4364.1143073168332</v>
      </c>
      <c r="AD47" s="185">
        <f t="shared" si="19"/>
        <v>265.14284371683334</v>
      </c>
      <c r="AE47" s="80">
        <f t="shared" si="20"/>
        <v>6228.2093186575385</v>
      </c>
      <c r="AF47" s="185">
        <f t="shared" si="21"/>
        <v>329.74872985753882</v>
      </c>
    </row>
    <row r="48" spans="2:32" x14ac:dyDescent="0.2">
      <c r="B48" s="66">
        <v>40</v>
      </c>
      <c r="C48" s="67">
        <f t="shared" si="1"/>
        <v>4204.0732960000005</v>
      </c>
      <c r="D48" s="67">
        <f t="shared" si="2"/>
        <v>6049.703168</v>
      </c>
      <c r="E48" s="68"/>
      <c r="F48" s="17">
        <v>40</v>
      </c>
      <c r="G48" s="81">
        <f t="shared" si="3"/>
        <v>1</v>
      </c>
      <c r="H48" s="70">
        <f t="shared" si="0"/>
        <v>4849.0158970187031</v>
      </c>
      <c r="I48" s="186">
        <f t="shared" si="4"/>
        <v>644.94260101870259</v>
      </c>
      <c r="J48" s="70">
        <f t="shared" si="5"/>
        <v>6920.2325762861537</v>
      </c>
      <c r="K48" s="186">
        <f t="shared" si="6"/>
        <v>870.52940828615374</v>
      </c>
      <c r="L48" s="71"/>
      <c r="M48" s="19">
        <v>39</v>
      </c>
      <c r="N48" s="72">
        <f t="shared" si="7"/>
        <v>0.97499999999999998</v>
      </c>
      <c r="O48" s="74">
        <f t="shared" si="8"/>
        <v>4727.7904995932358</v>
      </c>
      <c r="P48" s="183">
        <f t="shared" si="9"/>
        <v>523.71720359323535</v>
      </c>
      <c r="Q48" s="74">
        <f t="shared" si="10"/>
        <v>6747.2267618790002</v>
      </c>
      <c r="R48" s="183">
        <f t="shared" si="11"/>
        <v>697.52359387900015</v>
      </c>
      <c r="S48" s="8"/>
      <c r="T48" s="75">
        <v>38</v>
      </c>
      <c r="U48" s="76">
        <f t="shared" si="12"/>
        <v>0.95</v>
      </c>
      <c r="V48" s="77">
        <f t="shared" si="13"/>
        <v>4606.5651021677677</v>
      </c>
      <c r="W48" s="184">
        <f t="shared" si="14"/>
        <v>402.49180616776721</v>
      </c>
      <c r="X48" s="77">
        <f t="shared" si="15"/>
        <v>6574.2209474718466</v>
      </c>
      <c r="Y48" s="184">
        <f t="shared" si="16"/>
        <v>524.51777947184655</v>
      </c>
      <c r="AA48" s="78">
        <v>37</v>
      </c>
      <c r="AB48" s="79">
        <f t="shared" si="17"/>
        <v>0.92500000000000004</v>
      </c>
      <c r="AC48" s="80">
        <f t="shared" si="18"/>
        <v>4485.3397047423005</v>
      </c>
      <c r="AD48" s="185">
        <f t="shared" si="19"/>
        <v>281.26640874229997</v>
      </c>
      <c r="AE48" s="80">
        <f t="shared" si="20"/>
        <v>6401.2151330646921</v>
      </c>
      <c r="AF48" s="185">
        <f t="shared" si="21"/>
        <v>351.51196506469205</v>
      </c>
    </row>
    <row r="49" spans="2:32" x14ac:dyDescent="0.2">
      <c r="B49" s="66">
        <v>41</v>
      </c>
      <c r="C49" s="67">
        <f t="shared" si="1"/>
        <v>4309.1751284000002</v>
      </c>
      <c r="D49" s="67">
        <f t="shared" si="2"/>
        <v>6200.9457471999995</v>
      </c>
      <c r="E49" s="68"/>
      <c r="F49" s="17">
        <v>41</v>
      </c>
      <c r="G49" s="81">
        <f t="shared" si="3"/>
        <v>1</v>
      </c>
      <c r="H49" s="70">
        <f t="shared" si="0"/>
        <v>4970.2412944441703</v>
      </c>
      <c r="I49" s="186">
        <f t="shared" si="4"/>
        <v>661.06616604417013</v>
      </c>
      <c r="J49" s="70">
        <f t="shared" si="5"/>
        <v>7093.2383906933082</v>
      </c>
      <c r="K49" s="186">
        <f t="shared" si="6"/>
        <v>892.29264349330879</v>
      </c>
      <c r="L49" s="71"/>
      <c r="M49" s="19">
        <v>40</v>
      </c>
      <c r="N49" s="72">
        <f t="shared" si="7"/>
        <v>0.97560975609756095</v>
      </c>
      <c r="O49" s="74">
        <f t="shared" si="8"/>
        <v>4849.0158970187031</v>
      </c>
      <c r="P49" s="183">
        <f t="shared" si="9"/>
        <v>539.8407686187029</v>
      </c>
      <c r="Q49" s="74">
        <f t="shared" si="10"/>
        <v>6920.2325762861537</v>
      </c>
      <c r="R49" s="183">
        <f t="shared" si="11"/>
        <v>719.28682908615428</v>
      </c>
      <c r="S49" s="8"/>
      <c r="T49" s="75">
        <v>39</v>
      </c>
      <c r="U49" s="76">
        <f t="shared" si="12"/>
        <v>0.95121951219512191</v>
      </c>
      <c r="V49" s="77">
        <f t="shared" si="13"/>
        <v>4727.7904995932358</v>
      </c>
      <c r="W49" s="184">
        <f t="shared" si="14"/>
        <v>418.61537119323566</v>
      </c>
      <c r="X49" s="77">
        <f t="shared" si="15"/>
        <v>6747.2267618790002</v>
      </c>
      <c r="Y49" s="184">
        <f t="shared" si="16"/>
        <v>546.28101467900069</v>
      </c>
      <c r="AA49" s="78">
        <v>38</v>
      </c>
      <c r="AB49" s="79">
        <f t="shared" si="17"/>
        <v>0.92682926829268297</v>
      </c>
      <c r="AC49" s="80">
        <f t="shared" si="18"/>
        <v>4606.5651021677677</v>
      </c>
      <c r="AD49" s="185">
        <f t="shared" si="19"/>
        <v>297.38997376776751</v>
      </c>
      <c r="AE49" s="80">
        <f t="shared" si="20"/>
        <v>6574.2209474718466</v>
      </c>
      <c r="AF49" s="185">
        <f t="shared" si="21"/>
        <v>373.2752002718471</v>
      </c>
    </row>
    <row r="50" spans="2:32" x14ac:dyDescent="0.2">
      <c r="B50" s="66">
        <v>42</v>
      </c>
      <c r="C50" s="67">
        <f t="shared" si="1"/>
        <v>4414.2769607999999</v>
      </c>
      <c r="D50" s="67">
        <f t="shared" si="2"/>
        <v>6352.1883263999998</v>
      </c>
      <c r="E50" s="68"/>
      <c r="F50" s="17">
        <v>42</v>
      </c>
      <c r="G50" s="81">
        <f t="shared" si="3"/>
        <v>1</v>
      </c>
      <c r="H50" s="70">
        <f t="shared" si="0"/>
        <v>5091.4666918696385</v>
      </c>
      <c r="I50" s="186">
        <f t="shared" si="4"/>
        <v>677.18973106963858</v>
      </c>
      <c r="J50" s="70">
        <f t="shared" si="5"/>
        <v>7266.2442051004618</v>
      </c>
      <c r="K50" s="186">
        <f t="shared" si="6"/>
        <v>914.05587870046202</v>
      </c>
      <c r="L50" s="71"/>
      <c r="M50" s="19">
        <v>41</v>
      </c>
      <c r="N50" s="72">
        <f t="shared" si="7"/>
        <v>0.97619047619047616</v>
      </c>
      <c r="O50" s="74">
        <f t="shared" si="8"/>
        <v>4970.2412944441703</v>
      </c>
      <c r="P50" s="183">
        <f t="shared" si="9"/>
        <v>555.96433364417044</v>
      </c>
      <c r="Q50" s="74">
        <f t="shared" si="10"/>
        <v>7093.2383906933082</v>
      </c>
      <c r="R50" s="183">
        <f t="shared" si="11"/>
        <v>741.05006429330842</v>
      </c>
      <c r="S50" s="8"/>
      <c r="T50" s="75">
        <v>40</v>
      </c>
      <c r="U50" s="76">
        <f t="shared" si="12"/>
        <v>0.95238095238095233</v>
      </c>
      <c r="V50" s="77">
        <f t="shared" si="13"/>
        <v>4849.0158970187031</v>
      </c>
      <c r="W50" s="184">
        <f t="shared" si="14"/>
        <v>434.7389362187032</v>
      </c>
      <c r="X50" s="77">
        <f t="shared" si="15"/>
        <v>6920.2325762861537</v>
      </c>
      <c r="Y50" s="184">
        <f t="shared" si="16"/>
        <v>568.04424988615392</v>
      </c>
      <c r="AA50" s="78">
        <v>39</v>
      </c>
      <c r="AB50" s="79">
        <f t="shared" si="17"/>
        <v>0.9285714285714286</v>
      </c>
      <c r="AC50" s="80">
        <f t="shared" si="18"/>
        <v>4727.7904995932358</v>
      </c>
      <c r="AD50" s="185">
        <f t="shared" si="19"/>
        <v>313.51353879323597</v>
      </c>
      <c r="AE50" s="80">
        <f t="shared" si="20"/>
        <v>6747.2267618790002</v>
      </c>
      <c r="AF50" s="185">
        <f t="shared" si="21"/>
        <v>395.03843547900033</v>
      </c>
    </row>
    <row r="51" spans="2:32" x14ac:dyDescent="0.2">
      <c r="B51" s="66">
        <v>43</v>
      </c>
      <c r="C51" s="67">
        <f t="shared" si="1"/>
        <v>4519.3787932000005</v>
      </c>
      <c r="D51" s="67">
        <f t="shared" si="2"/>
        <v>6503.4309056000002</v>
      </c>
      <c r="E51" s="68"/>
      <c r="F51" s="17">
        <v>43</v>
      </c>
      <c r="G51" s="81">
        <f t="shared" si="3"/>
        <v>1</v>
      </c>
      <c r="H51" s="70">
        <f t="shared" si="0"/>
        <v>5212.6920892951057</v>
      </c>
      <c r="I51" s="186">
        <f t="shared" si="4"/>
        <v>693.31329609510522</v>
      </c>
      <c r="J51" s="70">
        <f t="shared" si="5"/>
        <v>7439.2500195076154</v>
      </c>
      <c r="K51" s="186">
        <f t="shared" si="6"/>
        <v>935.81911390761525</v>
      </c>
      <c r="L51" s="71"/>
      <c r="M51" s="19">
        <v>42</v>
      </c>
      <c r="N51" s="72">
        <f t="shared" si="7"/>
        <v>0.97674418604651159</v>
      </c>
      <c r="O51" s="74">
        <f t="shared" si="8"/>
        <v>5091.4666918696385</v>
      </c>
      <c r="P51" s="183">
        <f t="shared" si="9"/>
        <v>572.08789866963798</v>
      </c>
      <c r="Q51" s="74">
        <f t="shared" si="10"/>
        <v>7266.2442051004618</v>
      </c>
      <c r="R51" s="183">
        <f t="shared" si="11"/>
        <v>762.81329950046165</v>
      </c>
      <c r="S51" s="8"/>
      <c r="T51" s="75">
        <v>41</v>
      </c>
      <c r="U51" s="76">
        <f t="shared" si="12"/>
        <v>0.95348837209302328</v>
      </c>
      <c r="V51" s="77">
        <f t="shared" si="13"/>
        <v>4970.2412944441703</v>
      </c>
      <c r="W51" s="184">
        <f t="shared" si="14"/>
        <v>450.86250124416983</v>
      </c>
      <c r="X51" s="77">
        <f t="shared" si="15"/>
        <v>7093.2383906933082</v>
      </c>
      <c r="Y51" s="184">
        <f t="shared" si="16"/>
        <v>589.80748509330806</v>
      </c>
      <c r="AA51" s="78">
        <v>40</v>
      </c>
      <c r="AB51" s="79">
        <f t="shared" si="17"/>
        <v>0.93023255813953487</v>
      </c>
      <c r="AC51" s="80">
        <f t="shared" si="18"/>
        <v>4849.0158970187031</v>
      </c>
      <c r="AD51" s="185">
        <f t="shared" si="19"/>
        <v>329.6371038187026</v>
      </c>
      <c r="AE51" s="80">
        <f t="shared" si="20"/>
        <v>6920.2325762861537</v>
      </c>
      <c r="AF51" s="185">
        <f t="shared" si="21"/>
        <v>416.80167068615356</v>
      </c>
    </row>
    <row r="52" spans="2:32" x14ac:dyDescent="0.2">
      <c r="B52" s="66">
        <v>44</v>
      </c>
      <c r="C52" s="67">
        <f t="shared" si="1"/>
        <v>4624.4806256000002</v>
      </c>
      <c r="D52" s="67">
        <f t="shared" si="2"/>
        <v>6654.6734847999996</v>
      </c>
      <c r="E52" s="68"/>
      <c r="F52" s="17">
        <v>44</v>
      </c>
      <c r="G52" s="81">
        <f t="shared" si="3"/>
        <v>1</v>
      </c>
      <c r="H52" s="70">
        <f t="shared" si="0"/>
        <v>5333.9174867205729</v>
      </c>
      <c r="I52" s="186">
        <f t="shared" si="4"/>
        <v>709.43686112057276</v>
      </c>
      <c r="J52" s="70">
        <f t="shared" si="5"/>
        <v>7612.255833914769</v>
      </c>
      <c r="K52" s="186">
        <f t="shared" si="6"/>
        <v>957.58234911476939</v>
      </c>
      <c r="L52" s="71"/>
      <c r="M52" s="19">
        <v>43</v>
      </c>
      <c r="N52" s="72">
        <f t="shared" si="7"/>
        <v>0.97727272727272729</v>
      </c>
      <c r="O52" s="74">
        <f t="shared" si="8"/>
        <v>5212.6920892951057</v>
      </c>
      <c r="P52" s="183">
        <f t="shared" si="9"/>
        <v>588.21146369510552</v>
      </c>
      <c r="Q52" s="74">
        <f t="shared" si="10"/>
        <v>7439.2500195076154</v>
      </c>
      <c r="R52" s="183">
        <f t="shared" si="11"/>
        <v>784.57653470761579</v>
      </c>
      <c r="S52" s="8"/>
      <c r="T52" s="75">
        <v>42</v>
      </c>
      <c r="U52" s="76">
        <f t="shared" si="12"/>
        <v>0.95454545454545459</v>
      </c>
      <c r="V52" s="77">
        <f t="shared" si="13"/>
        <v>5091.4666918696385</v>
      </c>
      <c r="W52" s="184">
        <f t="shared" si="14"/>
        <v>466.98606626963829</v>
      </c>
      <c r="X52" s="77">
        <f t="shared" si="15"/>
        <v>7266.2442051004618</v>
      </c>
      <c r="Y52" s="184">
        <f t="shared" si="16"/>
        <v>611.5707203004622</v>
      </c>
      <c r="AA52" s="78">
        <v>41</v>
      </c>
      <c r="AB52" s="79">
        <f t="shared" si="17"/>
        <v>0.93181818181818177</v>
      </c>
      <c r="AC52" s="80">
        <f t="shared" si="18"/>
        <v>4970.2412944441703</v>
      </c>
      <c r="AD52" s="185">
        <f t="shared" si="19"/>
        <v>345.76066884417014</v>
      </c>
      <c r="AE52" s="80">
        <f t="shared" si="20"/>
        <v>7093.2383906933082</v>
      </c>
      <c r="AF52" s="185">
        <f t="shared" si="21"/>
        <v>438.56490589330861</v>
      </c>
    </row>
    <row r="53" spans="2:32" x14ac:dyDescent="0.2">
      <c r="B53" s="66">
        <v>45</v>
      </c>
      <c r="C53" s="67">
        <f t="shared" si="1"/>
        <v>4729.5824579999999</v>
      </c>
      <c r="D53" s="67">
        <f t="shared" si="2"/>
        <v>6805.916064</v>
      </c>
      <c r="E53" s="68"/>
      <c r="F53" s="17">
        <v>45</v>
      </c>
      <c r="G53" s="81">
        <f t="shared" si="3"/>
        <v>1</v>
      </c>
      <c r="H53" s="70">
        <f t="shared" si="0"/>
        <v>5455.1428841460411</v>
      </c>
      <c r="I53" s="186">
        <f t="shared" si="4"/>
        <v>725.56042614604121</v>
      </c>
      <c r="J53" s="70">
        <f t="shared" si="5"/>
        <v>7785.2616483219235</v>
      </c>
      <c r="K53" s="186">
        <f t="shared" si="6"/>
        <v>979.34558432192352</v>
      </c>
      <c r="L53" s="71"/>
      <c r="M53" s="19">
        <v>44</v>
      </c>
      <c r="N53" s="72">
        <f t="shared" si="7"/>
        <v>0.97777777777777775</v>
      </c>
      <c r="O53" s="74">
        <f t="shared" si="8"/>
        <v>5333.9174867205729</v>
      </c>
      <c r="P53" s="183">
        <f t="shared" si="9"/>
        <v>604.33502872057306</v>
      </c>
      <c r="Q53" s="74">
        <f t="shared" si="10"/>
        <v>7612.255833914769</v>
      </c>
      <c r="R53" s="183">
        <f t="shared" si="11"/>
        <v>806.33976991476902</v>
      </c>
      <c r="S53" s="8"/>
      <c r="T53" s="75">
        <v>43</v>
      </c>
      <c r="U53" s="76">
        <f t="shared" si="12"/>
        <v>0.9555555555555556</v>
      </c>
      <c r="V53" s="77">
        <f t="shared" si="13"/>
        <v>5212.6920892951057</v>
      </c>
      <c r="W53" s="184">
        <f t="shared" si="14"/>
        <v>483.10963129510583</v>
      </c>
      <c r="X53" s="77">
        <f t="shared" si="15"/>
        <v>7439.2500195076154</v>
      </c>
      <c r="Y53" s="184">
        <f t="shared" si="16"/>
        <v>633.33395550761543</v>
      </c>
      <c r="AA53" s="78">
        <v>42</v>
      </c>
      <c r="AB53" s="79">
        <f t="shared" si="17"/>
        <v>0.93333333333333335</v>
      </c>
      <c r="AC53" s="80">
        <f t="shared" si="18"/>
        <v>5091.4666918696385</v>
      </c>
      <c r="AD53" s="185">
        <f t="shared" si="19"/>
        <v>361.88423386963859</v>
      </c>
      <c r="AE53" s="80">
        <f t="shared" si="20"/>
        <v>7266.2442051004618</v>
      </c>
      <c r="AF53" s="185">
        <f t="shared" si="21"/>
        <v>460.32814110046183</v>
      </c>
    </row>
    <row r="54" spans="2:32" x14ac:dyDescent="0.2">
      <c r="B54" s="66">
        <v>46</v>
      </c>
      <c r="C54" s="67">
        <f t="shared" si="1"/>
        <v>4834.6842904000005</v>
      </c>
      <c r="D54" s="67">
        <f t="shared" si="2"/>
        <v>6957.1586431999995</v>
      </c>
      <c r="E54" s="68"/>
      <c r="F54" s="17">
        <v>46</v>
      </c>
      <c r="G54" s="81">
        <f t="shared" si="3"/>
        <v>1</v>
      </c>
      <c r="H54" s="70">
        <f t="shared" si="0"/>
        <v>5576.3682815715083</v>
      </c>
      <c r="I54" s="186">
        <f t="shared" si="4"/>
        <v>741.68399117150784</v>
      </c>
      <c r="J54" s="70">
        <f t="shared" si="5"/>
        <v>7958.2674627290771</v>
      </c>
      <c r="K54" s="186">
        <f t="shared" si="6"/>
        <v>1001.1088195290777</v>
      </c>
      <c r="L54" s="71"/>
      <c r="M54" s="19">
        <v>45</v>
      </c>
      <c r="N54" s="72">
        <f t="shared" si="7"/>
        <v>0.97826086956521741</v>
      </c>
      <c r="O54" s="74">
        <f t="shared" si="8"/>
        <v>5455.1428841460411</v>
      </c>
      <c r="P54" s="183">
        <f t="shared" si="9"/>
        <v>620.45859374604061</v>
      </c>
      <c r="Q54" s="74">
        <f t="shared" si="10"/>
        <v>7785.2616483219235</v>
      </c>
      <c r="R54" s="183">
        <f t="shared" si="11"/>
        <v>828.10300512192407</v>
      </c>
      <c r="S54" s="8"/>
      <c r="T54" s="75">
        <v>44</v>
      </c>
      <c r="U54" s="76">
        <f t="shared" si="12"/>
        <v>0.95652173913043481</v>
      </c>
      <c r="V54" s="77">
        <f t="shared" si="13"/>
        <v>5333.9174867205729</v>
      </c>
      <c r="W54" s="184">
        <f t="shared" si="14"/>
        <v>499.23319632057246</v>
      </c>
      <c r="X54" s="77">
        <f t="shared" si="15"/>
        <v>7612.255833914769</v>
      </c>
      <c r="Y54" s="184">
        <f t="shared" si="16"/>
        <v>655.09719071476957</v>
      </c>
      <c r="AA54" s="78">
        <v>43</v>
      </c>
      <c r="AB54" s="79">
        <f t="shared" si="17"/>
        <v>0.93478260869565222</v>
      </c>
      <c r="AC54" s="80">
        <f t="shared" si="18"/>
        <v>5212.6920892951057</v>
      </c>
      <c r="AD54" s="185">
        <f t="shared" si="19"/>
        <v>378.00779889510522</v>
      </c>
      <c r="AE54" s="80">
        <f t="shared" si="20"/>
        <v>7439.2500195076154</v>
      </c>
      <c r="AF54" s="185">
        <f t="shared" si="21"/>
        <v>482.09137630761597</v>
      </c>
    </row>
    <row r="55" spans="2:32" x14ac:dyDescent="0.2">
      <c r="B55" s="66">
        <v>47</v>
      </c>
      <c r="C55" s="67">
        <f t="shared" si="1"/>
        <v>4939.7861228000002</v>
      </c>
      <c r="D55" s="67">
        <f t="shared" si="2"/>
        <v>7108.4012223999998</v>
      </c>
      <c r="E55" s="68"/>
      <c r="F55" s="17">
        <v>47</v>
      </c>
      <c r="G55" s="81">
        <f t="shared" si="3"/>
        <v>1</v>
      </c>
      <c r="H55" s="70">
        <f t="shared" si="0"/>
        <v>5697.5936789969765</v>
      </c>
      <c r="I55" s="186">
        <f t="shared" si="4"/>
        <v>757.80755619697629</v>
      </c>
      <c r="J55" s="70">
        <f t="shared" si="5"/>
        <v>8131.2732771362307</v>
      </c>
      <c r="K55" s="186">
        <f t="shared" si="6"/>
        <v>1022.8720547362309</v>
      </c>
      <c r="L55" s="71"/>
      <c r="M55" s="19">
        <v>46</v>
      </c>
      <c r="N55" s="72">
        <f t="shared" si="7"/>
        <v>0.97872340425531912</v>
      </c>
      <c r="O55" s="74">
        <f t="shared" si="8"/>
        <v>5576.3682815715083</v>
      </c>
      <c r="P55" s="183">
        <f t="shared" si="9"/>
        <v>636.58215877150815</v>
      </c>
      <c r="Q55" s="74">
        <f t="shared" si="10"/>
        <v>7958.2674627290771</v>
      </c>
      <c r="R55" s="183">
        <f t="shared" si="11"/>
        <v>849.8662403290773</v>
      </c>
      <c r="S55" s="8"/>
      <c r="T55" s="75">
        <v>45</v>
      </c>
      <c r="U55" s="76">
        <f t="shared" si="12"/>
        <v>0.95744680851063835</v>
      </c>
      <c r="V55" s="77">
        <f t="shared" si="13"/>
        <v>5455.1428841460411</v>
      </c>
      <c r="W55" s="184">
        <f t="shared" si="14"/>
        <v>515.35676134604091</v>
      </c>
      <c r="X55" s="77">
        <f t="shared" si="15"/>
        <v>7785.2616483219235</v>
      </c>
      <c r="Y55" s="184">
        <f t="shared" si="16"/>
        <v>676.86042592192371</v>
      </c>
      <c r="AA55" s="78">
        <v>44</v>
      </c>
      <c r="AB55" s="79">
        <f t="shared" si="17"/>
        <v>0.93617021276595747</v>
      </c>
      <c r="AC55" s="80">
        <f t="shared" si="18"/>
        <v>5333.9174867205729</v>
      </c>
      <c r="AD55" s="185">
        <f t="shared" si="19"/>
        <v>394.13136392057277</v>
      </c>
      <c r="AE55" s="80">
        <f t="shared" si="20"/>
        <v>7612.255833914769</v>
      </c>
      <c r="AF55" s="185">
        <f t="shared" si="21"/>
        <v>503.8546115147692</v>
      </c>
    </row>
    <row r="56" spans="2:32" x14ac:dyDescent="0.2">
      <c r="B56" s="66">
        <v>48</v>
      </c>
      <c r="C56" s="67">
        <f t="shared" si="1"/>
        <v>5044.8879551999999</v>
      </c>
      <c r="D56" s="67">
        <f t="shared" si="2"/>
        <v>7259.6438015999993</v>
      </c>
      <c r="E56" s="68"/>
      <c r="F56" s="17">
        <v>48</v>
      </c>
      <c r="G56" s="81">
        <f t="shared" si="3"/>
        <v>1</v>
      </c>
      <c r="H56" s="70">
        <f t="shared" si="0"/>
        <v>5818.8190764224437</v>
      </c>
      <c r="I56" s="186">
        <f t="shared" si="4"/>
        <v>773.93112122244383</v>
      </c>
      <c r="J56" s="70">
        <f t="shared" si="5"/>
        <v>8304.2790915433852</v>
      </c>
      <c r="K56" s="186">
        <f t="shared" si="6"/>
        <v>1044.6352899433859</v>
      </c>
      <c r="L56" s="71"/>
      <c r="M56" s="19">
        <v>47</v>
      </c>
      <c r="N56" s="72">
        <f t="shared" si="7"/>
        <v>0.97916666666666663</v>
      </c>
      <c r="O56" s="74">
        <f t="shared" si="8"/>
        <v>5697.5936789969765</v>
      </c>
      <c r="P56" s="183">
        <f t="shared" si="9"/>
        <v>652.7057237969766</v>
      </c>
      <c r="Q56" s="74">
        <f t="shared" si="10"/>
        <v>8131.2732771362307</v>
      </c>
      <c r="R56" s="183">
        <f t="shared" si="11"/>
        <v>871.62947553623144</v>
      </c>
      <c r="S56" s="8"/>
      <c r="T56" s="75">
        <v>46</v>
      </c>
      <c r="U56" s="76">
        <f t="shared" si="12"/>
        <v>0.95833333333333337</v>
      </c>
      <c r="V56" s="77">
        <f t="shared" si="13"/>
        <v>5576.3682815715083</v>
      </c>
      <c r="W56" s="184">
        <f t="shared" si="14"/>
        <v>531.48032637150845</v>
      </c>
      <c r="X56" s="77">
        <f t="shared" si="15"/>
        <v>7958.2674627290771</v>
      </c>
      <c r="Y56" s="184">
        <f t="shared" si="16"/>
        <v>698.62366112907785</v>
      </c>
      <c r="AA56" s="78">
        <v>45</v>
      </c>
      <c r="AB56" s="79">
        <f t="shared" si="17"/>
        <v>0.9375</v>
      </c>
      <c r="AC56" s="80">
        <f t="shared" si="18"/>
        <v>5455.1428841460411</v>
      </c>
      <c r="AD56" s="185">
        <f t="shared" si="19"/>
        <v>410.25492894604122</v>
      </c>
      <c r="AE56" s="80">
        <f t="shared" si="20"/>
        <v>7785.2616483219235</v>
      </c>
      <c r="AF56" s="185">
        <f t="shared" si="21"/>
        <v>525.61784672192425</v>
      </c>
    </row>
    <row r="57" spans="2:32" x14ac:dyDescent="0.2">
      <c r="B57" s="66">
        <v>49</v>
      </c>
      <c r="C57" s="67">
        <f t="shared" si="1"/>
        <v>5149.9897876000005</v>
      </c>
      <c r="D57" s="67">
        <f t="shared" si="2"/>
        <v>7410.8863807999996</v>
      </c>
      <c r="E57" s="68"/>
      <c r="F57" s="17">
        <v>49</v>
      </c>
      <c r="G57" s="81">
        <f t="shared" si="3"/>
        <v>1</v>
      </c>
      <c r="H57" s="70">
        <f t="shared" si="0"/>
        <v>5940.0444738479109</v>
      </c>
      <c r="I57" s="186">
        <f t="shared" si="4"/>
        <v>790.05468624791047</v>
      </c>
      <c r="J57" s="70">
        <f t="shared" si="5"/>
        <v>8477.2849059505388</v>
      </c>
      <c r="K57" s="186">
        <f t="shared" si="6"/>
        <v>1066.3985251505392</v>
      </c>
      <c r="L57" s="71"/>
      <c r="M57" s="19">
        <v>48</v>
      </c>
      <c r="N57" s="72">
        <f t="shared" si="7"/>
        <v>0.97959183673469385</v>
      </c>
      <c r="O57" s="74">
        <f t="shared" si="8"/>
        <v>5818.8190764224437</v>
      </c>
      <c r="P57" s="183">
        <f t="shared" si="9"/>
        <v>668.82928882244323</v>
      </c>
      <c r="Q57" s="74">
        <f t="shared" si="10"/>
        <v>8304.2790915433852</v>
      </c>
      <c r="R57" s="183">
        <f t="shared" si="11"/>
        <v>893.39271074338558</v>
      </c>
      <c r="S57" s="8"/>
      <c r="T57" s="75">
        <v>47</v>
      </c>
      <c r="U57" s="76">
        <f t="shared" si="12"/>
        <v>0.95918367346938771</v>
      </c>
      <c r="V57" s="77">
        <f t="shared" si="13"/>
        <v>5697.5936789969765</v>
      </c>
      <c r="W57" s="184">
        <f t="shared" si="14"/>
        <v>547.603891396976</v>
      </c>
      <c r="X57" s="77">
        <f t="shared" si="15"/>
        <v>8131.2732771362307</v>
      </c>
      <c r="Y57" s="184">
        <f t="shared" si="16"/>
        <v>720.38689633623108</v>
      </c>
      <c r="AA57" s="78">
        <v>46</v>
      </c>
      <c r="AB57" s="79">
        <f t="shared" si="17"/>
        <v>0.93877551020408168</v>
      </c>
      <c r="AC57" s="80">
        <f t="shared" si="18"/>
        <v>5576.3682815715083</v>
      </c>
      <c r="AD57" s="185">
        <f t="shared" si="19"/>
        <v>426.37849397150785</v>
      </c>
      <c r="AE57" s="80">
        <f t="shared" si="20"/>
        <v>7958.2674627290771</v>
      </c>
      <c r="AF57" s="185">
        <f t="shared" si="21"/>
        <v>547.38108192907748</v>
      </c>
    </row>
    <row r="58" spans="2:32" x14ac:dyDescent="0.2">
      <c r="B58" s="66">
        <v>50</v>
      </c>
      <c r="C58" s="67">
        <f t="shared" si="1"/>
        <v>5255.0916200000001</v>
      </c>
      <c r="D58" s="67">
        <f t="shared" si="2"/>
        <v>7562.12896</v>
      </c>
      <c r="E58" s="68"/>
      <c r="F58" s="17">
        <v>50</v>
      </c>
      <c r="G58" s="81">
        <f t="shared" si="3"/>
        <v>1</v>
      </c>
      <c r="H58" s="70">
        <f t="shared" si="0"/>
        <v>6061.2698712733791</v>
      </c>
      <c r="I58" s="186">
        <f t="shared" si="4"/>
        <v>806.17825127337892</v>
      </c>
      <c r="J58" s="70">
        <f t="shared" si="5"/>
        <v>8650.2907203576924</v>
      </c>
      <c r="K58" s="186">
        <f t="shared" si="6"/>
        <v>1088.1617603576924</v>
      </c>
      <c r="L58" s="71"/>
      <c r="M58" s="19">
        <v>49</v>
      </c>
      <c r="N58" s="72">
        <f t="shared" si="7"/>
        <v>0.98</v>
      </c>
      <c r="O58" s="74">
        <f t="shared" si="8"/>
        <v>5940.0444738479109</v>
      </c>
      <c r="P58" s="183">
        <f t="shared" si="9"/>
        <v>684.95285384791077</v>
      </c>
      <c r="Q58" s="74">
        <f t="shared" si="10"/>
        <v>8477.2849059505388</v>
      </c>
      <c r="R58" s="183">
        <f t="shared" si="11"/>
        <v>915.15594595053881</v>
      </c>
      <c r="S58" s="8"/>
      <c r="T58" s="75">
        <v>48</v>
      </c>
      <c r="U58" s="76">
        <f t="shared" si="12"/>
        <v>0.96</v>
      </c>
      <c r="V58" s="77">
        <f t="shared" si="13"/>
        <v>5818.8190764224437</v>
      </c>
      <c r="W58" s="184">
        <f t="shared" si="14"/>
        <v>563.72745642244354</v>
      </c>
      <c r="X58" s="77">
        <f t="shared" si="15"/>
        <v>8304.2790915433852</v>
      </c>
      <c r="Y58" s="184">
        <f t="shared" si="16"/>
        <v>742.15013154338521</v>
      </c>
      <c r="AA58" s="78">
        <v>47</v>
      </c>
      <c r="AB58" s="79">
        <f t="shared" si="17"/>
        <v>0.94</v>
      </c>
      <c r="AC58" s="80">
        <f t="shared" si="18"/>
        <v>5697.5936789969765</v>
      </c>
      <c r="AD58" s="185">
        <f t="shared" si="19"/>
        <v>442.5020589969763</v>
      </c>
      <c r="AE58" s="80">
        <f t="shared" si="20"/>
        <v>8131.2732771362307</v>
      </c>
      <c r="AF58" s="185">
        <f t="shared" si="21"/>
        <v>569.14431713623071</v>
      </c>
    </row>
    <row r="59" spans="2:32" x14ac:dyDescent="0.2">
      <c r="B59" s="3"/>
      <c r="C59" s="82"/>
      <c r="D59" s="82"/>
      <c r="E59" s="68"/>
      <c r="H59" s="83"/>
      <c r="I59" s="84"/>
      <c r="J59" s="83"/>
      <c r="K59" s="84"/>
      <c r="L59" s="71"/>
      <c r="M59" s="3"/>
      <c r="N59" s="3"/>
      <c r="O59" s="84"/>
      <c r="P59" s="84"/>
      <c r="Q59" s="85"/>
      <c r="R59" s="84"/>
      <c r="S59" s="86"/>
      <c r="T59" s="3"/>
      <c r="U59" s="3"/>
      <c r="V59" s="83"/>
      <c r="X59" s="83"/>
      <c r="AA59" s="3"/>
      <c r="AB59" s="3"/>
      <c r="AC59" s="83"/>
      <c r="AE59" s="83"/>
    </row>
    <row r="60" spans="2:32" x14ac:dyDescent="0.2">
      <c r="B60" s="3"/>
      <c r="C60" s="83"/>
      <c r="D60" s="83"/>
      <c r="E60" s="68"/>
      <c r="H60" s="83"/>
      <c r="I60" s="84"/>
      <c r="J60" s="83"/>
      <c r="K60" s="84"/>
      <c r="L60" s="71"/>
      <c r="M60" s="3"/>
      <c r="N60" s="3"/>
      <c r="O60" s="84"/>
      <c r="P60" s="84"/>
      <c r="Q60" s="85"/>
      <c r="R60" s="84"/>
      <c r="S60" s="86"/>
      <c r="T60" s="3"/>
      <c r="U60" s="3"/>
      <c r="V60" s="83"/>
      <c r="X60" s="83"/>
      <c r="AA60" s="3"/>
      <c r="AB60" s="3"/>
      <c r="AC60" s="83"/>
      <c r="AE60" s="83"/>
    </row>
    <row r="61" spans="2:32" x14ac:dyDescent="0.2">
      <c r="B61" s="3"/>
      <c r="C61" s="83"/>
      <c r="D61" s="83"/>
      <c r="E61" s="68"/>
      <c r="H61" s="83"/>
      <c r="I61" s="84"/>
      <c r="J61" s="83"/>
      <c r="K61" s="84"/>
      <c r="L61" s="71"/>
      <c r="M61" s="3"/>
      <c r="N61" s="3"/>
      <c r="O61" s="84"/>
      <c r="P61" s="84"/>
      <c r="Q61" s="85"/>
      <c r="R61" s="84"/>
      <c r="S61" s="86"/>
      <c r="T61" s="3"/>
      <c r="U61" s="3"/>
      <c r="V61" s="83"/>
      <c r="X61" s="83"/>
      <c r="AA61" s="3"/>
      <c r="AB61" s="3"/>
      <c r="AC61" s="83"/>
      <c r="AE61" s="83"/>
    </row>
    <row r="62" spans="2:32" x14ac:dyDescent="0.2">
      <c r="B62" s="3"/>
      <c r="C62" s="83"/>
      <c r="D62" s="83"/>
      <c r="E62" s="68"/>
      <c r="H62" s="83"/>
      <c r="I62" s="84"/>
      <c r="J62" s="83"/>
      <c r="K62" s="84"/>
      <c r="L62" s="71"/>
      <c r="M62" s="3"/>
      <c r="N62" s="3"/>
      <c r="O62" s="84"/>
      <c r="P62" s="84"/>
      <c r="Q62" s="85"/>
      <c r="R62" s="84"/>
      <c r="S62" s="86"/>
      <c r="T62" s="3"/>
      <c r="U62" s="3"/>
      <c r="V62" s="83"/>
      <c r="X62" s="83"/>
      <c r="AA62" s="3"/>
      <c r="AB62" s="3"/>
      <c r="AC62" s="83"/>
      <c r="AE62" s="83"/>
    </row>
    <row r="63" spans="2:32" x14ac:dyDescent="0.2">
      <c r="B63" s="3"/>
      <c r="C63" s="83"/>
      <c r="D63" s="83"/>
      <c r="E63" s="68"/>
      <c r="H63" s="83"/>
      <c r="I63" s="84"/>
      <c r="J63" s="83"/>
      <c r="K63" s="84"/>
      <c r="L63" s="71"/>
      <c r="M63" s="3"/>
      <c r="N63" s="3"/>
      <c r="O63" s="84"/>
      <c r="P63" s="84"/>
      <c r="Q63" s="85"/>
      <c r="R63" s="84"/>
      <c r="S63" s="86"/>
      <c r="T63" s="3"/>
      <c r="U63" s="3"/>
      <c r="V63" s="83"/>
      <c r="X63" s="83"/>
      <c r="AA63" s="3"/>
      <c r="AB63" s="3"/>
      <c r="AC63" s="83"/>
      <c r="AE63" s="83"/>
    </row>
  </sheetData>
  <mergeCells count="1">
    <mergeCell ref="B2:B3"/>
  </mergeCells>
  <hyperlinks>
    <hyperlink ref="C4" r:id="rId1" xr:uid="{46AF106D-83E3-4A75-8AB2-61D5802DCB39}"/>
  </hyperlinks>
  <pageMargins left="0.19685039370078741" right="0.19685039370078741" top="0.74803149606299213" bottom="0.74803149606299213" header="0.31496062992125984" footer="0.31496062992125984"/>
  <pageSetup paperSize="9" scale="54" orientation="landscape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9832E-2006-4A0C-8B73-EEE5AAA59544}">
  <sheetPr>
    <pageSetUpPr fitToPage="1"/>
  </sheetPr>
  <dimension ref="B1:W64"/>
  <sheetViews>
    <sheetView showGridLines="0" topLeftCell="A4" workbookViewId="0">
      <selection activeCell="S18" sqref="S18"/>
    </sheetView>
  </sheetViews>
  <sheetFormatPr defaultRowHeight="12.75" x14ac:dyDescent="0.2"/>
  <cols>
    <col min="1" max="1" width="1.42578125" customWidth="1"/>
    <col min="2" max="2" width="12.5703125" customWidth="1"/>
    <col min="3" max="3" width="25.5703125" bestFit="1" customWidth="1"/>
    <col min="5" max="5" width="11.5703125" bestFit="1" customWidth="1"/>
    <col min="7" max="7" width="9.85546875" customWidth="1"/>
    <col min="8" max="8" width="8.28515625" customWidth="1"/>
    <col min="9" max="9" width="9.85546875" customWidth="1"/>
    <col min="10" max="10" width="8.5703125" customWidth="1"/>
    <col min="11" max="11" width="11.28515625" customWidth="1"/>
    <col min="12" max="12" width="10" customWidth="1"/>
    <col min="13" max="13" width="11.7109375" customWidth="1"/>
    <col min="15" max="15" width="18.5703125" bestFit="1" customWidth="1"/>
    <col min="16" max="16" width="5.42578125" bestFit="1" customWidth="1"/>
    <col min="17" max="17" width="7.28515625" bestFit="1" customWidth="1"/>
    <col min="18" max="18" width="6.5703125" bestFit="1" customWidth="1"/>
    <col min="20" max="20" width="12.85546875" customWidth="1"/>
    <col min="24" max="24" width="8.7109375" customWidth="1"/>
  </cols>
  <sheetData>
    <row r="1" spans="2:16" x14ac:dyDescent="0.2">
      <c r="C1" s="1" t="s">
        <v>0</v>
      </c>
    </row>
    <row r="2" spans="2:16" x14ac:dyDescent="0.2">
      <c r="C2" s="9" t="s">
        <v>14</v>
      </c>
    </row>
    <row r="3" spans="2:16" x14ac:dyDescent="0.2">
      <c r="C3" s="9" t="s">
        <v>3</v>
      </c>
    </row>
    <row r="4" spans="2:16" x14ac:dyDescent="0.2">
      <c r="C4" s="10" t="s">
        <v>4</v>
      </c>
    </row>
    <row r="5" spans="2:16" ht="15.75" thickBot="1" x14ac:dyDescent="0.3"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</row>
    <row r="6" spans="2:16" ht="15.75" thickBot="1" x14ac:dyDescent="0.3">
      <c r="B6" s="87"/>
      <c r="C6" s="88"/>
      <c r="D6" s="89"/>
      <c r="E6" s="89"/>
      <c r="F6" s="89" t="s">
        <v>15</v>
      </c>
      <c r="G6" s="89"/>
      <c r="H6" s="89" t="s">
        <v>16</v>
      </c>
      <c r="I6" s="89" t="s">
        <v>17</v>
      </c>
      <c r="J6" s="89" t="s">
        <v>18</v>
      </c>
      <c r="K6" s="89" t="s">
        <v>19</v>
      </c>
      <c r="L6" s="89" t="s">
        <v>20</v>
      </c>
      <c r="M6" s="90" t="s">
        <v>21</v>
      </c>
      <c r="N6" s="91"/>
    </row>
    <row r="7" spans="2:16" ht="15" customHeight="1" x14ac:dyDescent="0.25">
      <c r="B7" s="179" t="s">
        <v>22</v>
      </c>
      <c r="C7" s="181" t="s">
        <v>23</v>
      </c>
      <c r="D7" s="173" t="s">
        <v>24</v>
      </c>
      <c r="E7" s="171"/>
      <c r="F7" s="173" t="s">
        <v>25</v>
      </c>
      <c r="G7" s="171"/>
      <c r="H7" s="173" t="s">
        <v>26</v>
      </c>
      <c r="I7" s="169" t="s">
        <v>27</v>
      </c>
      <c r="J7" s="169" t="s">
        <v>28</v>
      </c>
      <c r="K7" s="171" t="s">
        <v>29</v>
      </c>
      <c r="L7" s="173" t="s">
        <v>30</v>
      </c>
      <c r="M7" s="171" t="s">
        <v>31</v>
      </c>
      <c r="N7" s="92"/>
    </row>
    <row r="8" spans="2:16" ht="33.75" customHeight="1" thickBot="1" x14ac:dyDescent="0.3">
      <c r="B8" s="180"/>
      <c r="C8" s="182"/>
      <c r="D8" s="93" t="s">
        <v>32</v>
      </c>
      <c r="E8" s="94" t="s">
        <v>33</v>
      </c>
      <c r="F8" s="95" t="s">
        <v>32</v>
      </c>
      <c r="G8" s="96" t="s">
        <v>34</v>
      </c>
      <c r="H8" s="174"/>
      <c r="I8" s="170"/>
      <c r="J8" s="170"/>
      <c r="K8" s="172"/>
      <c r="L8" s="174"/>
      <c r="M8" s="172"/>
      <c r="N8" s="92"/>
    </row>
    <row r="9" spans="2:16" ht="15" x14ac:dyDescent="0.25">
      <c r="B9" s="175" t="s">
        <v>35</v>
      </c>
      <c r="C9" s="97" t="s">
        <v>36</v>
      </c>
      <c r="D9" s="98">
        <v>5060</v>
      </c>
      <c r="E9" s="99">
        <v>1</v>
      </c>
      <c r="F9" s="100">
        <v>320828</v>
      </c>
      <c r="G9" s="98"/>
      <c r="H9" s="98">
        <v>58440</v>
      </c>
      <c r="I9" s="101">
        <v>216917</v>
      </c>
      <c r="J9" s="101">
        <v>275357</v>
      </c>
      <c r="K9" s="102">
        <v>0.85826985175857473</v>
      </c>
      <c r="L9" s="98">
        <v>45471</v>
      </c>
      <c r="M9" s="103">
        <v>0.14173014824142532</v>
      </c>
      <c r="N9" s="104"/>
      <c r="P9" s="9"/>
    </row>
    <row r="10" spans="2:16" ht="15" x14ac:dyDescent="0.25">
      <c r="B10" s="176"/>
      <c r="C10" s="105" t="s">
        <v>37</v>
      </c>
      <c r="D10" s="106">
        <v>779</v>
      </c>
      <c r="E10" s="99">
        <v>0.15395256916996047</v>
      </c>
      <c r="F10" s="107">
        <v>3731</v>
      </c>
      <c r="G10" s="108">
        <f>F10/$F$9</f>
        <v>1.1629284227062477E-2</v>
      </c>
      <c r="H10" s="106">
        <v>726</v>
      </c>
      <c r="I10" s="109">
        <v>2161</v>
      </c>
      <c r="J10" s="101">
        <v>2887</v>
      </c>
      <c r="K10" s="102">
        <v>0.77378718842133476</v>
      </c>
      <c r="L10" s="98">
        <v>844</v>
      </c>
      <c r="M10" s="103">
        <v>0.22621281157866524</v>
      </c>
      <c r="N10" s="104"/>
      <c r="P10" s="9"/>
    </row>
    <row r="11" spans="2:16" ht="15.4" customHeight="1" x14ac:dyDescent="0.25">
      <c r="B11" s="176"/>
      <c r="C11" s="110" t="s">
        <v>38</v>
      </c>
      <c r="D11" s="106">
        <v>697</v>
      </c>
      <c r="E11" s="102">
        <v>0.13774703557312254</v>
      </c>
      <c r="F11" s="107">
        <v>10007</v>
      </c>
      <c r="G11" s="108">
        <f t="shared" ref="G11:G13" si="0">F11/$F$9</f>
        <v>3.1191167853179897E-2</v>
      </c>
      <c r="H11" s="106">
        <v>1598</v>
      </c>
      <c r="I11" s="109">
        <v>6497</v>
      </c>
      <c r="J11" s="101">
        <v>8095</v>
      </c>
      <c r="K11" s="102">
        <v>0.80893374637753568</v>
      </c>
      <c r="L11" s="98">
        <v>1912</v>
      </c>
      <c r="M11" s="103">
        <v>0.19106625362246427</v>
      </c>
      <c r="N11" s="104"/>
      <c r="P11" s="9"/>
    </row>
    <row r="12" spans="2:16" s="113" customFormat="1" ht="15" x14ac:dyDescent="0.25">
      <c r="B12" s="176"/>
      <c r="C12" s="111" t="s">
        <v>39</v>
      </c>
      <c r="D12" s="106">
        <v>552</v>
      </c>
      <c r="E12" s="102">
        <v>0.10909090909090909</v>
      </c>
      <c r="F12" s="107">
        <v>13425</v>
      </c>
      <c r="G12" s="108">
        <f t="shared" si="0"/>
        <v>4.1844851446881194E-2</v>
      </c>
      <c r="H12" s="106">
        <v>2111</v>
      </c>
      <c r="I12" s="109">
        <v>8938</v>
      </c>
      <c r="J12" s="101">
        <v>11049</v>
      </c>
      <c r="K12" s="102">
        <v>0.82301675977653632</v>
      </c>
      <c r="L12" s="98">
        <v>2376</v>
      </c>
      <c r="M12" s="103">
        <v>0.17698324022346368</v>
      </c>
      <c r="N12" s="112"/>
    </row>
    <row r="13" spans="2:16" ht="15.75" thickBot="1" x14ac:dyDescent="0.3">
      <c r="B13" s="177"/>
      <c r="C13" s="111" t="s">
        <v>40</v>
      </c>
      <c r="D13" s="106">
        <v>3032</v>
      </c>
      <c r="E13" s="102">
        <v>0.59920948616600789</v>
      </c>
      <c r="F13" s="107">
        <v>293665</v>
      </c>
      <c r="G13" s="108">
        <f t="shared" si="0"/>
        <v>0.91533469647287646</v>
      </c>
      <c r="H13" s="106">
        <v>54005</v>
      </c>
      <c r="I13" s="109">
        <v>199321</v>
      </c>
      <c r="J13" s="101">
        <v>253326</v>
      </c>
      <c r="K13" s="102">
        <v>0.86263599679907377</v>
      </c>
      <c r="L13" s="98">
        <v>40339</v>
      </c>
      <c r="M13" s="103">
        <v>0.13736400320092623</v>
      </c>
      <c r="N13" s="104"/>
      <c r="P13" s="9"/>
    </row>
    <row r="14" spans="2:16" ht="15" x14ac:dyDescent="0.25">
      <c r="B14" s="178" t="s">
        <v>41</v>
      </c>
      <c r="C14" s="114" t="s">
        <v>42</v>
      </c>
      <c r="D14" s="115">
        <v>1117</v>
      </c>
      <c r="E14" s="116">
        <v>1</v>
      </c>
      <c r="F14" s="117">
        <v>37521</v>
      </c>
      <c r="G14" s="115"/>
      <c r="H14" s="115">
        <v>6208</v>
      </c>
      <c r="I14" s="118">
        <v>26400</v>
      </c>
      <c r="J14" s="118">
        <v>32608</v>
      </c>
      <c r="K14" s="116">
        <v>0.86905999307054715</v>
      </c>
      <c r="L14" s="115">
        <v>4913</v>
      </c>
      <c r="M14" s="119">
        <f>L14/F14</f>
        <v>0.13094000692945285</v>
      </c>
      <c r="N14" s="104"/>
      <c r="P14" s="9"/>
    </row>
    <row r="15" spans="2:16" ht="15" x14ac:dyDescent="0.25">
      <c r="B15" s="166"/>
      <c r="C15" s="120" t="s">
        <v>37</v>
      </c>
      <c r="D15" s="121">
        <v>432</v>
      </c>
      <c r="E15" s="122">
        <v>0.38675022381378693</v>
      </c>
      <c r="F15" s="123">
        <v>1966</v>
      </c>
      <c r="G15" s="124">
        <f>F15/$F$14</f>
        <v>5.2397324165134193E-2</v>
      </c>
      <c r="H15" s="121">
        <v>311</v>
      </c>
      <c r="I15" s="125">
        <v>1299</v>
      </c>
      <c r="J15" s="126">
        <v>1610</v>
      </c>
      <c r="K15" s="122">
        <v>0.81892166836215663</v>
      </c>
      <c r="L15" s="127">
        <v>356</v>
      </c>
      <c r="M15" s="128">
        <v>0.18107833163784334</v>
      </c>
      <c r="N15" s="104"/>
      <c r="P15" s="9"/>
    </row>
    <row r="16" spans="2:16" ht="15" x14ac:dyDescent="0.25">
      <c r="B16" s="166"/>
      <c r="C16" s="120" t="s">
        <v>38</v>
      </c>
      <c r="D16" s="121">
        <v>198</v>
      </c>
      <c r="E16" s="122">
        <v>0.17726051924798567</v>
      </c>
      <c r="F16" s="123">
        <v>2756</v>
      </c>
      <c r="G16" s="124">
        <f t="shared" ref="G16:G18" si="1">F16/$F$14</f>
        <v>7.3452200101276621E-2</v>
      </c>
      <c r="H16" s="121">
        <v>453</v>
      </c>
      <c r="I16" s="125">
        <v>1841</v>
      </c>
      <c r="J16" s="126">
        <v>2294</v>
      </c>
      <c r="K16" s="122">
        <v>0.83236574746008707</v>
      </c>
      <c r="L16" s="127">
        <v>462</v>
      </c>
      <c r="M16" s="128">
        <v>0.1676342525399129</v>
      </c>
      <c r="N16" s="104"/>
      <c r="P16" s="9"/>
    </row>
    <row r="17" spans="2:23" ht="15" x14ac:dyDescent="0.25">
      <c r="B17" s="166"/>
      <c r="C17" s="120" t="s">
        <v>39</v>
      </c>
      <c r="D17" s="121">
        <v>109</v>
      </c>
      <c r="E17" s="122">
        <v>9.7582811101163833E-2</v>
      </c>
      <c r="F17" s="123">
        <v>2633</v>
      </c>
      <c r="G17" s="124">
        <f t="shared" si="1"/>
        <v>7.017403587324432E-2</v>
      </c>
      <c r="H17" s="121">
        <v>399</v>
      </c>
      <c r="I17" s="125">
        <v>1846</v>
      </c>
      <c r="J17" s="126">
        <v>2245</v>
      </c>
      <c r="K17" s="122">
        <v>0.85263957462969997</v>
      </c>
      <c r="L17" s="127">
        <v>388</v>
      </c>
      <c r="M17" s="128">
        <v>0.14736042537030003</v>
      </c>
      <c r="N17" s="104"/>
      <c r="P17" s="9"/>
    </row>
    <row r="18" spans="2:23" ht="15.75" thickBot="1" x14ac:dyDescent="0.3">
      <c r="B18" s="168"/>
      <c r="C18" s="129" t="s">
        <v>40</v>
      </c>
      <c r="D18" s="130">
        <v>378</v>
      </c>
      <c r="E18" s="131">
        <v>0.33840644583706359</v>
      </c>
      <c r="F18" s="132">
        <v>30166</v>
      </c>
      <c r="G18" s="133">
        <f t="shared" si="1"/>
        <v>0.80397643986034484</v>
      </c>
      <c r="H18" s="130">
        <v>5045</v>
      </c>
      <c r="I18" s="134">
        <v>21414</v>
      </c>
      <c r="J18" s="135">
        <v>26459</v>
      </c>
      <c r="K18" s="131">
        <v>0.87711330637141149</v>
      </c>
      <c r="L18" s="136">
        <v>3707</v>
      </c>
      <c r="M18" s="137">
        <v>0.12288669362858848</v>
      </c>
      <c r="N18" s="104"/>
      <c r="P18" s="9"/>
    </row>
    <row r="19" spans="2:23" ht="15" x14ac:dyDescent="0.25">
      <c r="B19" s="87" t="s">
        <v>53</v>
      </c>
      <c r="C19" s="138"/>
      <c r="D19" s="138"/>
      <c r="E19" s="87"/>
      <c r="F19" s="87"/>
      <c r="G19" s="87"/>
      <c r="H19" s="138"/>
      <c r="I19" s="138"/>
      <c r="J19" s="138"/>
      <c r="K19" s="138"/>
      <c r="L19" s="87"/>
      <c r="M19" s="87"/>
      <c r="N19" s="87"/>
      <c r="O19" s="138"/>
      <c r="P19" s="138"/>
      <c r="Q19" s="138"/>
      <c r="R19" s="138"/>
      <c r="S19" s="87"/>
      <c r="T19" s="87"/>
      <c r="U19" s="87"/>
      <c r="V19" s="87"/>
      <c r="W19" s="87"/>
    </row>
    <row r="20" spans="2:23" x14ac:dyDescent="0.2">
      <c r="C20" s="139"/>
      <c r="D20" s="139"/>
      <c r="H20" s="139"/>
      <c r="I20" s="139"/>
      <c r="J20" s="139"/>
      <c r="K20" s="139"/>
      <c r="O20" s="140"/>
      <c r="P20" s="139"/>
      <c r="Q20" s="139"/>
      <c r="R20" s="139"/>
    </row>
    <row r="21" spans="2:23" ht="15.75" thickBot="1" x14ac:dyDescent="0.3">
      <c r="B21" s="141" t="s">
        <v>43</v>
      </c>
      <c r="C21" s="87"/>
      <c r="D21" s="87"/>
      <c r="E21" s="87"/>
      <c r="F21" s="87"/>
      <c r="G21" s="87"/>
      <c r="H21" s="87"/>
      <c r="I21" s="87"/>
      <c r="J21" s="87"/>
      <c r="K21" s="87"/>
      <c r="O21" s="140"/>
      <c r="P21" s="139"/>
      <c r="Q21" s="139"/>
      <c r="R21" s="139"/>
    </row>
    <row r="22" spans="2:23" ht="15" x14ac:dyDescent="0.2">
      <c r="B22" s="159" t="s">
        <v>44</v>
      </c>
      <c r="C22" s="161" t="s">
        <v>45</v>
      </c>
      <c r="D22" s="163" t="s">
        <v>35</v>
      </c>
      <c r="E22" s="164"/>
      <c r="F22" s="164"/>
      <c r="G22" s="165"/>
      <c r="H22" s="163" t="s">
        <v>46</v>
      </c>
      <c r="I22" s="164"/>
      <c r="J22" s="164"/>
      <c r="K22" s="165"/>
      <c r="O22" s="140"/>
      <c r="P22" s="139"/>
      <c r="Q22" s="139"/>
      <c r="R22" s="139"/>
    </row>
    <row r="23" spans="2:23" ht="30.75" thickBot="1" x14ac:dyDescent="0.25">
      <c r="B23" s="160"/>
      <c r="C23" s="162"/>
      <c r="D23" s="143" t="s">
        <v>24</v>
      </c>
      <c r="E23" s="144" t="s">
        <v>47</v>
      </c>
      <c r="F23" s="143" t="s">
        <v>48</v>
      </c>
      <c r="G23" s="142" t="s">
        <v>49</v>
      </c>
      <c r="H23" s="143" t="s">
        <v>24</v>
      </c>
      <c r="I23" s="144" t="s">
        <v>47</v>
      </c>
      <c r="J23" s="143" t="s">
        <v>48</v>
      </c>
      <c r="K23" s="142" t="s">
        <v>49</v>
      </c>
      <c r="O23" s="140"/>
      <c r="P23" s="139"/>
      <c r="Q23" s="139"/>
      <c r="R23" s="139"/>
    </row>
    <row r="24" spans="2:23" ht="15" x14ac:dyDescent="0.2">
      <c r="B24" s="166" t="s">
        <v>50</v>
      </c>
      <c r="C24" s="145">
        <v>0</v>
      </c>
      <c r="D24" s="146">
        <v>346</v>
      </c>
      <c r="E24" s="147">
        <v>0.44415917843388958</v>
      </c>
      <c r="F24" s="146">
        <v>1410</v>
      </c>
      <c r="G24" s="148">
        <v>0</v>
      </c>
      <c r="H24" s="146">
        <v>221</v>
      </c>
      <c r="I24" s="147">
        <v>0.51157407407407407</v>
      </c>
      <c r="J24" s="146">
        <v>883</v>
      </c>
      <c r="K24" s="148">
        <v>0</v>
      </c>
      <c r="O24" s="140"/>
      <c r="P24" s="139"/>
      <c r="Q24" s="139"/>
      <c r="R24" s="139"/>
    </row>
    <row r="25" spans="2:23" ht="15" x14ac:dyDescent="0.2">
      <c r="B25" s="166"/>
      <c r="C25" s="149">
        <v>1</v>
      </c>
      <c r="D25" s="150">
        <v>213</v>
      </c>
      <c r="E25" s="151">
        <v>0.27342747111681642</v>
      </c>
      <c r="F25" s="150">
        <v>1068</v>
      </c>
      <c r="G25" s="152">
        <v>213</v>
      </c>
      <c r="H25" s="150">
        <v>118</v>
      </c>
      <c r="I25" s="151">
        <v>0.27314814814814814</v>
      </c>
      <c r="J25" s="150">
        <v>574</v>
      </c>
      <c r="K25" s="152">
        <v>118</v>
      </c>
      <c r="O25" s="140"/>
      <c r="P25" s="139"/>
      <c r="Q25" s="139"/>
      <c r="R25" s="139"/>
    </row>
    <row r="26" spans="2:23" ht="15" x14ac:dyDescent="0.2">
      <c r="B26" s="166"/>
      <c r="C26" s="145">
        <v>2</v>
      </c>
      <c r="D26" s="146">
        <v>128</v>
      </c>
      <c r="E26" s="147">
        <v>0.16431322207958921</v>
      </c>
      <c r="F26" s="146">
        <v>661</v>
      </c>
      <c r="G26" s="148">
        <v>256</v>
      </c>
      <c r="H26" s="146">
        <v>59</v>
      </c>
      <c r="I26" s="147">
        <v>0.13657407407407407</v>
      </c>
      <c r="J26" s="146">
        <v>299</v>
      </c>
      <c r="K26" s="148">
        <v>118</v>
      </c>
      <c r="O26" s="140"/>
      <c r="P26" s="139"/>
      <c r="Q26" s="139"/>
      <c r="R26" s="139"/>
    </row>
    <row r="27" spans="2:23" ht="15" x14ac:dyDescent="0.2">
      <c r="B27" s="167"/>
      <c r="C27" s="149">
        <v>3</v>
      </c>
      <c r="D27" s="150">
        <v>44</v>
      </c>
      <c r="E27" s="151">
        <v>5.6482670089858793E-2</v>
      </c>
      <c r="F27" s="150">
        <v>258</v>
      </c>
      <c r="G27" s="152">
        <v>132</v>
      </c>
      <c r="H27" s="150">
        <v>22</v>
      </c>
      <c r="I27" s="151">
        <v>5.0925925925925923E-2</v>
      </c>
      <c r="J27" s="150">
        <v>135</v>
      </c>
      <c r="K27" s="152">
        <v>66</v>
      </c>
      <c r="L27" s="113"/>
      <c r="O27" s="140"/>
      <c r="P27" s="139"/>
      <c r="Q27" s="139"/>
      <c r="R27" s="139"/>
    </row>
    <row r="28" spans="2:23" ht="15" x14ac:dyDescent="0.2">
      <c r="B28" s="166"/>
      <c r="C28" s="145">
        <v>4</v>
      </c>
      <c r="D28" s="146">
        <v>20</v>
      </c>
      <c r="E28" s="147">
        <v>2.5673940949935817E-2</v>
      </c>
      <c r="F28" s="146">
        <v>125</v>
      </c>
      <c r="G28" s="148">
        <v>80</v>
      </c>
      <c r="H28" s="146">
        <v>8</v>
      </c>
      <c r="I28" s="147">
        <v>1.8518518518518517E-2</v>
      </c>
      <c r="J28" s="146">
        <v>48</v>
      </c>
      <c r="K28" s="148">
        <v>32</v>
      </c>
      <c r="O28" s="140"/>
      <c r="P28" s="139"/>
      <c r="Q28" s="139"/>
      <c r="R28" s="139"/>
    </row>
    <row r="29" spans="2:23" ht="15" x14ac:dyDescent="0.2">
      <c r="B29" s="166"/>
      <c r="C29" s="149">
        <v>5</v>
      </c>
      <c r="D29" s="150">
        <v>13</v>
      </c>
      <c r="E29" s="151">
        <v>1.668806161745828E-2</v>
      </c>
      <c r="F29" s="150">
        <v>89</v>
      </c>
      <c r="G29" s="152">
        <v>65</v>
      </c>
      <c r="H29" s="150">
        <v>3</v>
      </c>
      <c r="I29" s="151">
        <v>6.9444444444444441E-3</v>
      </c>
      <c r="J29" s="150">
        <v>20</v>
      </c>
      <c r="K29" s="152">
        <v>15</v>
      </c>
      <c r="O29" s="140"/>
      <c r="P29" s="139"/>
      <c r="Q29" s="139"/>
      <c r="R29" s="139"/>
    </row>
    <row r="30" spans="2:23" ht="15" x14ac:dyDescent="0.2">
      <c r="B30" s="166"/>
      <c r="C30" s="145">
        <v>6</v>
      </c>
      <c r="D30" s="146">
        <v>8</v>
      </c>
      <c r="E30" s="147">
        <v>1.0269576379974325E-2</v>
      </c>
      <c r="F30" s="146">
        <v>62</v>
      </c>
      <c r="G30" s="148">
        <v>48</v>
      </c>
      <c r="H30" s="146"/>
      <c r="I30" s="147">
        <v>0</v>
      </c>
      <c r="J30" s="146"/>
      <c r="K30" s="148"/>
      <c r="O30" s="140"/>
      <c r="P30" s="139"/>
      <c r="Q30" s="139"/>
      <c r="R30" s="139"/>
    </row>
    <row r="31" spans="2:23" ht="15" x14ac:dyDescent="0.2">
      <c r="B31" s="166"/>
      <c r="C31" s="149">
        <v>7</v>
      </c>
      <c r="D31" s="150">
        <v>6</v>
      </c>
      <c r="E31" s="151">
        <v>7.7021822849807449E-3</v>
      </c>
      <c r="F31" s="150">
        <v>49</v>
      </c>
      <c r="G31" s="152">
        <v>42</v>
      </c>
      <c r="H31" s="150">
        <v>1</v>
      </c>
      <c r="I31" s="151">
        <v>2.3148148148148147E-3</v>
      </c>
      <c r="J31" s="150">
        <v>7</v>
      </c>
      <c r="K31" s="152">
        <v>7</v>
      </c>
      <c r="O31" s="140"/>
      <c r="P31" s="139"/>
      <c r="Q31" s="139"/>
      <c r="R31" s="139"/>
    </row>
    <row r="32" spans="2:23" ht="15" x14ac:dyDescent="0.2">
      <c r="B32" s="166"/>
      <c r="C32" s="145">
        <v>8</v>
      </c>
      <c r="D32" s="146">
        <v>1</v>
      </c>
      <c r="E32" s="147">
        <v>1.2836970474967907E-3</v>
      </c>
      <c r="F32" s="146">
        <v>9</v>
      </c>
      <c r="G32" s="148">
        <v>8</v>
      </c>
      <c r="H32" s="146"/>
      <c r="I32" s="147">
        <v>0</v>
      </c>
      <c r="J32" s="146"/>
      <c r="K32" s="148"/>
      <c r="O32" s="140"/>
      <c r="P32" s="139"/>
      <c r="Q32" s="139"/>
      <c r="R32" s="139"/>
    </row>
    <row r="33" spans="2:18" ht="15.75" thickBot="1" x14ac:dyDescent="0.25">
      <c r="B33" s="168"/>
      <c r="C33" s="153" t="s">
        <v>51</v>
      </c>
      <c r="D33" s="154">
        <v>779</v>
      </c>
      <c r="E33" s="155">
        <v>1</v>
      </c>
      <c r="F33" s="154">
        <v>3731</v>
      </c>
      <c r="G33" s="156">
        <v>844</v>
      </c>
      <c r="H33" s="154">
        <v>432</v>
      </c>
      <c r="I33" s="155">
        <v>1</v>
      </c>
      <c r="J33" s="154">
        <v>1966</v>
      </c>
      <c r="K33" s="156">
        <v>356</v>
      </c>
      <c r="O33" s="140"/>
      <c r="P33" s="139"/>
      <c r="Q33" s="139"/>
      <c r="R33" s="139"/>
    </row>
    <row r="34" spans="2:18" x14ac:dyDescent="0.2">
      <c r="C34" s="139"/>
      <c r="D34" s="139"/>
      <c r="H34" s="139"/>
      <c r="I34" s="139"/>
      <c r="J34" s="139"/>
      <c r="K34" s="139"/>
      <c r="O34" s="140"/>
      <c r="P34" s="139"/>
      <c r="Q34" s="139"/>
      <c r="R34" s="139"/>
    </row>
    <row r="35" spans="2:18" x14ac:dyDescent="0.2">
      <c r="C35" s="139"/>
      <c r="D35" s="139"/>
      <c r="H35" s="139"/>
      <c r="I35" s="139"/>
      <c r="J35" s="139"/>
      <c r="K35" s="139"/>
      <c r="O35" s="140"/>
      <c r="P35" s="139"/>
      <c r="Q35" s="139"/>
      <c r="R35" s="139"/>
    </row>
    <row r="36" spans="2:18" x14ac:dyDescent="0.2">
      <c r="C36" s="139"/>
      <c r="D36" s="139"/>
      <c r="H36" s="139"/>
      <c r="I36" s="139"/>
      <c r="J36" s="139"/>
      <c r="K36" s="139"/>
      <c r="O36" s="140"/>
      <c r="P36" s="139"/>
      <c r="Q36" s="139"/>
      <c r="R36" s="139"/>
    </row>
    <row r="37" spans="2:18" x14ac:dyDescent="0.2">
      <c r="C37" s="139"/>
      <c r="D37" s="139"/>
      <c r="H37" s="139"/>
      <c r="I37" s="139"/>
      <c r="J37" s="139"/>
      <c r="K37" s="139"/>
      <c r="O37" s="140"/>
      <c r="P37" s="139"/>
      <c r="Q37" s="139"/>
      <c r="R37" s="139"/>
    </row>
    <row r="38" spans="2:18" x14ac:dyDescent="0.2">
      <c r="C38" s="139"/>
      <c r="D38" s="139"/>
      <c r="H38" s="139"/>
      <c r="I38" s="139"/>
      <c r="J38" s="139"/>
      <c r="K38" s="139"/>
      <c r="O38" s="140"/>
      <c r="P38" s="139"/>
      <c r="Q38" s="139"/>
      <c r="R38" s="139"/>
    </row>
    <row r="39" spans="2:18" x14ac:dyDescent="0.2">
      <c r="C39" s="139"/>
      <c r="D39" s="139"/>
      <c r="H39" s="139"/>
      <c r="I39" s="139"/>
      <c r="J39" s="139"/>
      <c r="K39" s="139"/>
      <c r="O39" s="140"/>
      <c r="P39" s="139"/>
      <c r="Q39" s="139"/>
      <c r="R39" s="139"/>
    </row>
    <row r="40" spans="2:18" x14ac:dyDescent="0.2">
      <c r="C40" s="139"/>
      <c r="D40" s="139"/>
      <c r="H40" s="139"/>
      <c r="I40" s="139"/>
      <c r="J40" s="139"/>
      <c r="K40" s="139"/>
      <c r="O40" s="140"/>
      <c r="P40" s="139"/>
      <c r="Q40" s="139"/>
      <c r="R40" s="139"/>
    </row>
    <row r="41" spans="2:18" x14ac:dyDescent="0.2">
      <c r="C41" s="139"/>
      <c r="D41" s="139"/>
      <c r="H41" s="139"/>
      <c r="I41" s="139"/>
      <c r="J41" s="139"/>
      <c r="K41" s="139"/>
      <c r="O41" s="140"/>
      <c r="P41" s="139"/>
      <c r="Q41" s="139"/>
      <c r="R41" s="139"/>
    </row>
    <row r="42" spans="2:18" x14ac:dyDescent="0.2">
      <c r="C42" s="139"/>
      <c r="D42" s="139"/>
      <c r="H42" s="139"/>
      <c r="I42" s="139"/>
      <c r="J42" s="139"/>
      <c r="K42" s="139"/>
      <c r="O42" s="140"/>
      <c r="P42" s="139"/>
      <c r="Q42" s="139"/>
      <c r="R42" s="139"/>
    </row>
    <row r="43" spans="2:18" x14ac:dyDescent="0.2">
      <c r="C43" s="139"/>
      <c r="D43" s="139"/>
      <c r="H43" s="139"/>
      <c r="I43" s="139"/>
      <c r="J43" s="139"/>
      <c r="K43" s="139"/>
      <c r="O43" s="140"/>
      <c r="P43" s="139"/>
      <c r="Q43" s="139"/>
      <c r="R43" s="139"/>
    </row>
    <row r="44" spans="2:18" x14ac:dyDescent="0.2">
      <c r="C44" s="139"/>
      <c r="D44" s="139"/>
      <c r="H44" s="139"/>
      <c r="I44" s="139"/>
      <c r="J44" s="139"/>
      <c r="K44" s="139"/>
      <c r="O44" s="140"/>
      <c r="P44" s="139"/>
      <c r="Q44" s="139"/>
      <c r="R44" s="139"/>
    </row>
    <row r="45" spans="2:18" x14ac:dyDescent="0.2">
      <c r="C45" s="139"/>
      <c r="D45" s="139"/>
      <c r="H45" s="139"/>
      <c r="I45" s="139"/>
      <c r="J45" s="139"/>
      <c r="K45" s="139"/>
      <c r="O45" s="140"/>
      <c r="P45" s="139"/>
      <c r="Q45" s="139"/>
      <c r="R45" s="139"/>
    </row>
    <row r="46" spans="2:18" x14ac:dyDescent="0.2">
      <c r="C46" s="139"/>
      <c r="D46" s="139"/>
      <c r="H46" s="139"/>
      <c r="I46" s="139"/>
      <c r="J46" s="139"/>
      <c r="K46" s="139"/>
      <c r="O46" s="140"/>
      <c r="P46" s="139"/>
      <c r="Q46" s="139"/>
      <c r="R46" s="139"/>
    </row>
    <row r="47" spans="2:18" x14ac:dyDescent="0.2">
      <c r="C47" s="139"/>
      <c r="D47" s="139"/>
      <c r="H47" s="139"/>
      <c r="I47" s="139"/>
      <c r="J47" s="139"/>
      <c r="K47" s="139"/>
      <c r="O47" s="140"/>
      <c r="P47" s="139"/>
      <c r="Q47" s="139"/>
      <c r="R47" s="139"/>
    </row>
    <row r="48" spans="2:18" x14ac:dyDescent="0.2">
      <c r="C48" s="139"/>
      <c r="D48" s="139"/>
      <c r="H48" s="139"/>
      <c r="I48" s="139"/>
      <c r="J48" s="139"/>
      <c r="K48" s="139"/>
      <c r="O48" s="140"/>
      <c r="P48" s="139"/>
      <c r="Q48" s="139"/>
      <c r="R48" s="139"/>
    </row>
    <row r="49" spans="3:18" x14ac:dyDescent="0.2">
      <c r="C49" s="139"/>
      <c r="D49" s="139"/>
      <c r="H49" s="139"/>
      <c r="I49" s="139"/>
      <c r="J49" s="139"/>
      <c r="K49" s="139"/>
      <c r="O49" s="140"/>
      <c r="P49" s="139"/>
      <c r="Q49" s="139"/>
      <c r="R49" s="139"/>
    </row>
    <row r="50" spans="3:18" x14ac:dyDescent="0.2">
      <c r="C50" s="139"/>
      <c r="D50" s="139"/>
      <c r="H50" s="139"/>
      <c r="I50" s="139"/>
      <c r="J50" s="139"/>
      <c r="K50" s="139"/>
      <c r="O50" s="140"/>
      <c r="P50" s="139"/>
      <c r="Q50" s="139"/>
      <c r="R50" s="139"/>
    </row>
    <row r="51" spans="3:18" x14ac:dyDescent="0.2">
      <c r="C51" s="139"/>
      <c r="D51" s="139"/>
      <c r="H51" s="139"/>
      <c r="I51" s="139"/>
      <c r="J51" s="139"/>
      <c r="K51" s="139"/>
      <c r="O51" s="140"/>
      <c r="P51" s="139"/>
      <c r="Q51" s="139"/>
      <c r="R51" s="139"/>
    </row>
    <row r="52" spans="3:18" x14ac:dyDescent="0.2">
      <c r="C52" s="139"/>
      <c r="D52" s="139"/>
      <c r="H52" s="139"/>
      <c r="I52" s="139"/>
      <c r="J52" s="139"/>
      <c r="K52" s="139"/>
      <c r="O52" s="140"/>
      <c r="P52" s="139"/>
      <c r="Q52" s="139"/>
      <c r="R52" s="139"/>
    </row>
    <row r="53" spans="3:18" x14ac:dyDescent="0.2">
      <c r="C53" s="139"/>
      <c r="D53" s="139"/>
      <c r="H53" s="139"/>
      <c r="I53" s="139"/>
      <c r="J53" s="139"/>
      <c r="K53" s="139"/>
      <c r="O53" s="140"/>
      <c r="P53" s="139"/>
      <c r="Q53" s="139"/>
      <c r="R53" s="139"/>
    </row>
    <row r="54" spans="3:18" x14ac:dyDescent="0.2">
      <c r="C54" s="139"/>
      <c r="D54" s="139"/>
      <c r="H54" s="139"/>
      <c r="I54" s="139"/>
      <c r="J54" s="139"/>
      <c r="K54" s="139"/>
      <c r="O54" s="140"/>
      <c r="P54" s="139"/>
      <c r="Q54" s="139"/>
      <c r="R54" s="139"/>
    </row>
    <row r="55" spans="3:18" x14ac:dyDescent="0.2">
      <c r="C55" s="139"/>
      <c r="D55" s="139"/>
      <c r="H55" s="139"/>
      <c r="I55" s="139"/>
      <c r="J55" s="139"/>
      <c r="K55" s="139"/>
      <c r="O55" s="140"/>
      <c r="P55" s="139"/>
      <c r="Q55" s="139"/>
      <c r="R55" s="139"/>
    </row>
    <row r="56" spans="3:18" x14ac:dyDescent="0.2">
      <c r="C56" s="139"/>
      <c r="D56" s="139"/>
      <c r="H56" s="139"/>
      <c r="I56" s="139"/>
      <c r="J56" s="139"/>
      <c r="K56" s="139"/>
      <c r="O56" s="140"/>
      <c r="P56" s="139"/>
      <c r="Q56" s="139"/>
      <c r="R56" s="139"/>
    </row>
    <row r="57" spans="3:18" x14ac:dyDescent="0.2">
      <c r="C57" s="139"/>
      <c r="D57" s="139"/>
      <c r="H57" s="139"/>
      <c r="I57" s="139"/>
      <c r="J57" s="139"/>
      <c r="K57" s="139"/>
      <c r="O57" s="140"/>
      <c r="P57" s="139"/>
      <c r="Q57" s="139"/>
      <c r="R57" s="139"/>
    </row>
    <row r="58" spans="3:18" x14ac:dyDescent="0.2">
      <c r="C58" s="139"/>
      <c r="D58" s="139"/>
      <c r="H58" s="139"/>
      <c r="I58" s="139"/>
      <c r="J58" s="139"/>
      <c r="K58" s="139"/>
      <c r="O58" s="140"/>
      <c r="P58" s="139"/>
      <c r="Q58" s="139"/>
      <c r="R58" s="139"/>
    </row>
    <row r="59" spans="3:18" x14ac:dyDescent="0.2">
      <c r="C59" s="139"/>
      <c r="D59" s="139"/>
      <c r="H59" s="139"/>
      <c r="I59" s="139"/>
      <c r="J59" s="139"/>
      <c r="K59" s="139"/>
      <c r="O59" s="139"/>
      <c r="P59" s="139"/>
      <c r="Q59" s="139"/>
      <c r="R59" s="139"/>
    </row>
    <row r="60" spans="3:18" x14ac:dyDescent="0.2">
      <c r="C60" s="139"/>
      <c r="D60" s="139"/>
      <c r="H60" s="139"/>
      <c r="I60" s="139"/>
      <c r="J60" s="139"/>
      <c r="K60" s="139"/>
      <c r="O60" s="139"/>
      <c r="P60" s="139"/>
      <c r="Q60" s="139"/>
      <c r="R60" s="139"/>
    </row>
    <row r="61" spans="3:18" x14ac:dyDescent="0.2">
      <c r="C61" s="139"/>
      <c r="D61" s="139"/>
      <c r="H61" s="139"/>
      <c r="I61" s="139"/>
      <c r="J61" s="139"/>
      <c r="K61" s="139"/>
      <c r="O61" s="139"/>
      <c r="P61" s="139"/>
      <c r="Q61" s="139"/>
      <c r="R61" s="139"/>
    </row>
    <row r="62" spans="3:18" x14ac:dyDescent="0.2">
      <c r="C62" s="139"/>
      <c r="D62" s="139"/>
      <c r="H62" s="139"/>
      <c r="I62" s="139"/>
      <c r="J62" s="139"/>
      <c r="K62" s="139"/>
      <c r="O62" s="139"/>
      <c r="P62" s="139"/>
      <c r="Q62" s="139"/>
      <c r="R62" s="139"/>
    </row>
    <row r="63" spans="3:18" x14ac:dyDescent="0.2">
      <c r="C63" s="139"/>
      <c r="D63" s="139"/>
      <c r="H63" s="139"/>
      <c r="I63" s="139"/>
      <c r="J63" s="139"/>
      <c r="K63" s="139"/>
      <c r="O63" s="139"/>
      <c r="P63" s="139"/>
      <c r="Q63" s="139"/>
      <c r="R63" s="139"/>
    </row>
    <row r="64" spans="3:18" x14ac:dyDescent="0.2">
      <c r="C64" s="139"/>
      <c r="D64" s="139"/>
    </row>
  </sheetData>
  <mergeCells count="17">
    <mergeCell ref="B14:B18"/>
    <mergeCell ref="B7:B8"/>
    <mergeCell ref="C7:C8"/>
    <mergeCell ref="D7:E7"/>
    <mergeCell ref="F7:G7"/>
    <mergeCell ref="J7:J8"/>
    <mergeCell ref="K7:K8"/>
    <mergeCell ref="L7:L8"/>
    <mergeCell ref="M7:M8"/>
    <mergeCell ref="B9:B13"/>
    <mergeCell ref="H7:H8"/>
    <mergeCell ref="I7:I8"/>
    <mergeCell ref="B22:B23"/>
    <mergeCell ref="C22:C23"/>
    <mergeCell ref="D22:G22"/>
    <mergeCell ref="H22:K22"/>
    <mergeCell ref="B24:B33"/>
  </mergeCells>
  <hyperlinks>
    <hyperlink ref="C4" r:id="rId1" xr:uid="{33531B82-569B-4F43-81FF-040528D367A7}"/>
  </hyperlinks>
  <pageMargins left="0.19685039370078741" right="0.19685039370078741" top="0.74803149606299213" bottom="0.74803149606299213" header="0.31496062992125984" footer="0.31496062992125984"/>
  <pageSetup paperSize="9" scale="93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Illustrative Payment Scenarios</vt:lpstr>
      <vt:lpstr>Summary Data by Herd Size</vt:lpstr>
      <vt:lpstr>'Illustrative Payment Scenarios'!Print_Area</vt:lpstr>
      <vt:lpstr>'Summary Data by Herd Size'!Print_Area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 Thomson</dc:creator>
  <cp:lastModifiedBy>Steven Thomson</cp:lastModifiedBy>
  <dcterms:created xsi:type="dcterms:W3CDTF">2024-12-02T16:56:11Z</dcterms:created>
  <dcterms:modified xsi:type="dcterms:W3CDTF">2024-12-03T13:17:04Z</dcterms:modified>
</cp:coreProperties>
</file>